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9795"/>
  </bookViews>
  <sheets>
    <sheet name="Pond Volume Calculator" sheetId="3" r:id="rId1"/>
    <sheet name="Your Measurements" sheetId="4" r:id="rId2"/>
  </sheets>
  <calcPr calcId="145621"/>
</workbook>
</file>

<file path=xl/calcChain.xml><?xml version="1.0" encoding="utf-8"?>
<calcChain xmlns="http://schemas.openxmlformats.org/spreadsheetml/2006/main">
  <c r="C16" i="4" l="1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B17" i="4"/>
  <c r="B16" i="4"/>
  <c r="P13" i="3" l="1"/>
  <c r="P14" i="3"/>
  <c r="P15" i="3"/>
  <c r="P16" i="3"/>
  <c r="P17" i="3"/>
  <c r="P18" i="3"/>
  <c r="P19" i="3"/>
  <c r="P20" i="3"/>
  <c r="P21" i="3"/>
  <c r="P22" i="3"/>
  <c r="P23" i="3"/>
  <c r="P12" i="3"/>
  <c r="G13" i="3"/>
  <c r="G14" i="3"/>
  <c r="G15" i="3"/>
  <c r="G16" i="3"/>
  <c r="G17" i="3"/>
  <c r="G18" i="3"/>
  <c r="G19" i="3"/>
  <c r="G20" i="3"/>
  <c r="G21" i="3"/>
  <c r="G22" i="3"/>
  <c r="G23" i="3"/>
  <c r="G12" i="3"/>
  <c r="F13" i="3"/>
  <c r="F14" i="3"/>
  <c r="F15" i="3"/>
  <c r="F16" i="3"/>
  <c r="F17" i="3"/>
  <c r="F18" i="3"/>
  <c r="F19" i="3"/>
  <c r="F20" i="3"/>
  <c r="F21" i="3"/>
  <c r="F22" i="3"/>
  <c r="F23" i="3"/>
  <c r="F12" i="3"/>
</calcChain>
</file>

<file path=xl/sharedStrings.xml><?xml version="1.0" encoding="utf-8"?>
<sst xmlns="http://schemas.openxmlformats.org/spreadsheetml/2006/main" count="75" uniqueCount="71">
  <si>
    <t>Measurements</t>
  </si>
  <si>
    <t>Length (ft)</t>
  </si>
  <si>
    <t>Width (ft)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</si>
  <si>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</si>
  <si>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</si>
  <si>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</si>
  <si>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</si>
  <si>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</si>
  <si>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</si>
  <si>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</si>
  <si>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</si>
  <si>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</si>
  <si>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</si>
  <si>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</si>
  <si>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</si>
  <si>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1) Vertical Depth (ft)</t>
  </si>
  <si>
    <t>Square or Rectangular Pond</t>
  </si>
  <si>
    <t>Circular Pond</t>
  </si>
  <si>
    <t>Pond Volume (ac ft)</t>
  </si>
  <si>
    <t>Please see instructions below table for more information on how to use this spreadsheet</t>
  </si>
  <si>
    <t>All measurements should be in feet</t>
  </si>
  <si>
    <t xml:space="preserve">Circumference (ft) </t>
  </si>
  <si>
    <t>Diameter (ft)</t>
  </si>
  <si>
    <t>2) Dry Slope Length (ft)</t>
  </si>
  <si>
    <t>3) Wet Slope Length (ft)</t>
  </si>
  <si>
    <t>Vertical Depth (ft)</t>
  </si>
  <si>
    <t>Please use scroll bar, arrows, or mouse roller to view all available information</t>
  </si>
  <si>
    <t>Slope Measurements</t>
  </si>
  <si>
    <t>a) Using Circumference</t>
  </si>
  <si>
    <t>b) Using Diameter</t>
  </si>
  <si>
    <t>2) Enter your pond measurements in the appropropriate columns</t>
  </si>
  <si>
    <t>1) Determine if you have a pond that is circular or square/rectangular</t>
  </si>
  <si>
    <t>3) Enter depth; use the same table you used to enter your other pond dimension measurements</t>
  </si>
  <si>
    <t>4) The volume of your pond will be automatically calculated</t>
  </si>
  <si>
    <t>5) For fast, easy monthly pond monitoring enter dry slope length also</t>
  </si>
  <si>
    <t>the water</t>
  </si>
  <si>
    <t>*For a pond that is mostly circular enter circumference or diameter in the "Circular Pond" table</t>
  </si>
  <si>
    <t>*For a pond that is mostly square or rectangular enter length and width in the "Square or Rectangular Pond" table</t>
  </si>
  <si>
    <t>*Dry slope length refers to the distance from a permanent marker at high water point down to the surface of</t>
  </si>
  <si>
    <t>*Wet slope length refers to the length from the deepest part of the pond to the water surface</t>
  </si>
  <si>
    <t>6) Reference the appropriate chart based on column header</t>
  </si>
  <si>
    <t>7) It is suggested that a minimum of 8-12 measurements be used to increase the accuracy of the calculations</t>
  </si>
  <si>
    <t>*For example, to see the chart for circular pond volume based on dry slope length using diameter see chart 2b</t>
  </si>
  <si>
    <t>Water Year</t>
  </si>
  <si>
    <t>1) Enter montly pond volume amounts</t>
  </si>
  <si>
    <t>2) For diversion and collection, use positive numbers</t>
  </si>
  <si>
    <t>3) Indicate consumptive use with negative (-) numbers</t>
  </si>
  <si>
    <t>Month</t>
  </si>
  <si>
    <t>2018-19</t>
  </si>
  <si>
    <t>2019-20</t>
  </si>
  <si>
    <t>2020-21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</si>
  <si>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</si>
  <si>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</si>
  <si>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</si>
  <si>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</si>
  <si>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</si>
  <si>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</si>
  <si>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</si>
  <si>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</si>
  <si>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>2030-31</t>
  </si>
  <si>
    <t>2031-2032</t>
  </si>
  <si>
    <t>2032-33</t>
  </si>
  <si>
    <t>2033-34</t>
  </si>
  <si>
    <t>2034-35</t>
  </si>
  <si>
    <t>2035-36</t>
  </si>
  <si>
    <t>2036-37</t>
  </si>
  <si>
    <t>2037-38</t>
  </si>
  <si>
    <t>2021-22</t>
  </si>
  <si>
    <t>2038-39</t>
  </si>
  <si>
    <t>Total Diverted</t>
  </si>
  <si>
    <t>Consumptive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</si>
</sst>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1" fontId="0" fillId="0" borderId="4" xfId="0" applyNumberFormat="1" applyBorder="1"/>
    <xf numFmtId="0" fontId="0" fillId="0" borderId="2" xfId="0" applyBorder="1"/>
    <xf numFmtId="0" fontId="0" fillId="0" borderId="5" xfId="0" applyBorder="1"/>
    <xf numFmtId="0" fontId="1" fillId="0" borderId="4" xfId="0" applyFont="1" applyBorder="1" applyAlignment="1">
      <alignment horizont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 wrapText="1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0" fillId="2" borderId="4" xfId="0" applyNumberFormat="1" applyFill="1" applyBorder="1"/>
    <xf numFmtId="2" fontId="0" fillId="2" borderId="5" xfId="0" applyNumberFormat="1" applyFill="1" applyBorder="1"/>
    <xf numFmtId="2" fontId="0" fillId="3" borderId="4" xfId="0" applyNumberFormat="1" applyFill="1" applyBorder="1"/>
    <xf numFmtId="2" fontId="0" fillId="3" borderId="5" xfId="0" applyNumberFormat="1" applyFill="1" applyBorder="1"/>
    <xf numFmtId="0" fontId="0" fillId="2" borderId="0" xfId="0" applyFill="1"/>
    <xf numFmtId="0" fontId="0" fillId="4" borderId="0" xfId="0" applyFill="1"/>
    <xf numFmtId="0" fontId="1" fillId="0" borderId="0" xfId="0" applyFont="1" applyAlignment="1">
      <alignment horizontal="center"/>
    </xf>
    <xf numFmtId="0" fontId="0" fillId="4" borderId="4" xfId="0" applyFill="1" applyBorder="1"/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5" borderId="4" xfId="0" applyFill="1" applyBorder="1"/>
    <xf numFmtId="2" fontId="0" fillId="4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1a) Circular Pond Volume based on Vertical Depth using Circumference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8681048172389582"/>
                  <c:y val="-1.6832895888014E-2"/>
                </c:manualLayout>
              </c:layout>
              <c:numFmt formatCode="General" sourceLinked="0"/>
            </c:trendlineLbl>
          </c:trendline>
          <c:xVal>
            <c:numRef>
              <c:f>'Pond Volume Calculator'!$D$12:$D$23</c:f>
              <c:numCache>
                <c:formatCode>General</c:formatCode>
                <c:ptCount val="12"/>
                <c:pt idx="0">
                  <c:v>0.25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5.25</c:v>
                </c:pt>
                <c:pt idx="7">
                  <c:v>6</c:v>
                </c:pt>
                <c:pt idx="8">
                  <c:v>7.5</c:v>
                </c:pt>
                <c:pt idx="9">
                  <c:v>9</c:v>
                </c:pt>
                <c:pt idx="10">
                  <c:v>10.5</c:v>
                </c:pt>
              </c:numCache>
            </c:numRef>
          </c:xVal>
          <c:yVal>
            <c:numRef>
              <c:f>'Pond Volume Calculator'!$F$12:$F$23</c:f>
              <c:numCache>
                <c:formatCode>0.00</c:formatCode>
                <c:ptCount val="12"/>
                <c:pt idx="0">
                  <c:v>6.4007287181374925E-2</c:v>
                </c:pt>
                <c:pt idx="1">
                  <c:v>0.25744759276276008</c:v>
                </c:pt>
                <c:pt idx="2">
                  <c:v>0.71915112689101546</c:v>
                </c:pt>
                <c:pt idx="3">
                  <c:v>1.342025364752983</c:v>
                </c:pt>
                <c:pt idx="4">
                  <c:v>2.1787300412319532</c:v>
                </c:pt>
                <c:pt idx="5">
                  <c:v>3.0744774507618873</c:v>
                </c:pt>
                <c:pt idx="6">
                  <c:v>4.8255466147598343</c:v>
                </c:pt>
                <c:pt idx="7">
                  <c:v>6.4723601420191414</c:v>
                </c:pt>
                <c:pt idx="8">
                  <c:v>8.5106642235623191</c:v>
                </c:pt>
                <c:pt idx="9">
                  <c:v>11.259608767772942</c:v>
                </c:pt>
                <c:pt idx="10">
                  <c:v>14.417065194714567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22784"/>
        <c:axId val="232024704"/>
      </c:scatterChart>
      <c:valAx>
        <c:axId val="232022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Vertical Depth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024704"/>
        <c:crosses val="autoZero"/>
        <c:crossBetween val="midCat"/>
      </c:valAx>
      <c:valAx>
        <c:axId val="23202470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022784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1b) Circular Pond Volume based on Vertical Depth using Diameter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41776803931824502"/>
                  <c:y val="-1.6991696792617902E-2"/>
                </c:manualLayout>
              </c:layout>
              <c:numFmt formatCode="General" sourceLinked="0"/>
            </c:trendlineLbl>
          </c:trendline>
          <c:xVal>
            <c:numRef>
              <c:f>'Pond Volume Calculator'!$D$12:$D$23</c:f>
              <c:numCache>
                <c:formatCode>General</c:formatCode>
                <c:ptCount val="12"/>
                <c:pt idx="0">
                  <c:v>0.25</c:v>
                </c:pt>
                <c:pt idx="1">
                  <c:v>0.75</c:v>
                </c:pt>
                <c:pt idx="2">
                  <c:v>1.5</c:v>
                </c:pt>
                <c:pt idx="3">
                  <c:v>2.25</c:v>
                </c:pt>
                <c:pt idx="4">
                  <c:v>3</c:v>
                </c:pt>
                <c:pt idx="5">
                  <c:v>3.75</c:v>
                </c:pt>
                <c:pt idx="6">
                  <c:v>5.25</c:v>
                </c:pt>
                <c:pt idx="7">
                  <c:v>6</c:v>
                </c:pt>
                <c:pt idx="8">
                  <c:v>7.5</c:v>
                </c:pt>
                <c:pt idx="9">
                  <c:v>9</c:v>
                </c:pt>
                <c:pt idx="10">
                  <c:v>10.5</c:v>
                </c:pt>
              </c:numCache>
            </c:numRef>
          </c:xVal>
          <c:yVal>
            <c:numRef>
              <c:f>'Pond Volume Calculator'!$G$12:$G$23</c:f>
              <c:numCache>
                <c:formatCode>0.00</c:formatCode>
                <c:ptCount val="12"/>
                <c:pt idx="0">
                  <c:v>6.40721262601191E-2</c:v>
                </c:pt>
                <c:pt idx="1">
                  <c:v>0.25770838595482809</c:v>
                </c:pt>
                <c:pt idx="2">
                  <c:v>0.71987962357629665</c:v>
                </c:pt>
                <c:pt idx="3">
                  <c:v>1.3433848300909734</c:v>
                </c:pt>
                <c:pt idx="4">
                  <c:v>2.1809370844441651</c:v>
                </c:pt>
                <c:pt idx="5">
                  <c:v>3.0775918818572441</c:v>
                </c:pt>
                <c:pt idx="6">
                  <c:v>4.8304348706243809</c:v>
                </c:pt>
                <c:pt idx="7">
                  <c:v>6.4789166121866693</c:v>
                </c:pt>
                <c:pt idx="8">
                  <c:v>8.5192854861100198</c:v>
                </c:pt>
                <c:pt idx="9">
                  <c:v>11.271014698123553</c:v>
                </c:pt>
                <c:pt idx="10">
                  <c:v>14.431669613470373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50048"/>
        <c:axId val="232592896"/>
      </c:scatterChart>
      <c:valAx>
        <c:axId val="23205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Vertical Depth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592896"/>
        <c:crosses val="autoZero"/>
        <c:crossBetween val="midCat"/>
      </c:valAx>
      <c:valAx>
        <c:axId val="232592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050048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2a) Circular Pond Volume based on Dry Slope Length using Circumference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9.2219910011248588E-2"/>
                  <c:y val="-0.44379456953845681"/>
                </c:manualLayout>
              </c:layout>
              <c:numFmt formatCode="General" sourceLinked="0"/>
            </c:trendlineLbl>
          </c:trendline>
          <c:xVal>
            <c:numRef>
              <c:f>'Pond Volume Calculator'!$H$12:$H$23</c:f>
              <c:numCache>
                <c:formatCode>General</c:formatCode>
                <c:ptCount val="12"/>
                <c:pt idx="0">
                  <c:v>90</c:v>
                </c:pt>
                <c:pt idx="1">
                  <c:v>81</c:v>
                </c:pt>
                <c:pt idx="2">
                  <c:v>72</c:v>
                </c:pt>
                <c:pt idx="3">
                  <c:v>63</c:v>
                </c:pt>
                <c:pt idx="4">
                  <c:v>54</c:v>
                </c:pt>
                <c:pt idx="5">
                  <c:v>45</c:v>
                </c:pt>
                <c:pt idx="6">
                  <c:v>36</c:v>
                </c:pt>
                <c:pt idx="7">
                  <c:v>27</c:v>
                </c:pt>
                <c:pt idx="8">
                  <c:v>18</c:v>
                </c:pt>
                <c:pt idx="9">
                  <c:v>9</c:v>
                </c:pt>
                <c:pt idx="10">
                  <c:v>0</c:v>
                </c:pt>
              </c:numCache>
            </c:numRef>
          </c:xVal>
          <c:yVal>
            <c:numRef>
              <c:f>'Pond Volume Calculator'!$F$12:$F$23</c:f>
              <c:numCache>
                <c:formatCode>0.00</c:formatCode>
                <c:ptCount val="12"/>
                <c:pt idx="0">
                  <c:v>6.4007287181374925E-2</c:v>
                </c:pt>
                <c:pt idx="1">
                  <c:v>0.25744759276276008</c:v>
                </c:pt>
                <c:pt idx="2">
                  <c:v>0.71915112689101546</c:v>
                </c:pt>
                <c:pt idx="3">
                  <c:v>1.342025364752983</c:v>
                </c:pt>
                <c:pt idx="4">
                  <c:v>2.1787300412319532</c:v>
                </c:pt>
                <c:pt idx="5">
                  <c:v>3.0744774507618873</c:v>
                </c:pt>
                <c:pt idx="6">
                  <c:v>4.8255466147598343</c:v>
                </c:pt>
                <c:pt idx="7">
                  <c:v>6.4723601420191414</c:v>
                </c:pt>
                <c:pt idx="8">
                  <c:v>8.5106642235623191</c:v>
                </c:pt>
                <c:pt idx="9">
                  <c:v>11.259608767772942</c:v>
                </c:pt>
                <c:pt idx="10">
                  <c:v>14.417065194714567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622336"/>
        <c:axId val="232624512"/>
      </c:scatterChart>
      <c:valAx>
        <c:axId val="23262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Slope Length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624512"/>
        <c:crosses val="autoZero"/>
        <c:crossBetween val="midCat"/>
      </c:valAx>
      <c:valAx>
        <c:axId val="2326245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622336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2b) Circular Pond Volume based on Dry Slope Length using Diameter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8.6770415041132559E-2"/>
                  <c:y val="-0.52696684466165866"/>
                </c:manualLayout>
              </c:layout>
              <c:numFmt formatCode="General" sourceLinked="0"/>
            </c:trendlineLbl>
          </c:trendline>
          <c:xVal>
            <c:numRef>
              <c:f>'Pond Volume Calculator'!$H$12:$H$23</c:f>
              <c:numCache>
                <c:formatCode>General</c:formatCode>
                <c:ptCount val="12"/>
                <c:pt idx="0">
                  <c:v>90</c:v>
                </c:pt>
                <c:pt idx="1">
                  <c:v>81</c:v>
                </c:pt>
                <c:pt idx="2">
                  <c:v>72</c:v>
                </c:pt>
                <c:pt idx="3">
                  <c:v>63</c:v>
                </c:pt>
                <c:pt idx="4">
                  <c:v>54</c:v>
                </c:pt>
                <c:pt idx="5">
                  <c:v>45</c:v>
                </c:pt>
                <c:pt idx="6">
                  <c:v>36</c:v>
                </c:pt>
                <c:pt idx="7">
                  <c:v>27</c:v>
                </c:pt>
                <c:pt idx="8">
                  <c:v>18</c:v>
                </c:pt>
                <c:pt idx="9">
                  <c:v>9</c:v>
                </c:pt>
                <c:pt idx="10">
                  <c:v>0</c:v>
                </c:pt>
              </c:numCache>
            </c:numRef>
          </c:xVal>
          <c:yVal>
            <c:numRef>
              <c:f>'Pond Volume Calculator'!$G$12:$G$23</c:f>
              <c:numCache>
                <c:formatCode>0.00</c:formatCode>
                <c:ptCount val="12"/>
                <c:pt idx="0">
                  <c:v>6.40721262601191E-2</c:v>
                </c:pt>
                <c:pt idx="1">
                  <c:v>0.25770838595482809</c:v>
                </c:pt>
                <c:pt idx="2">
                  <c:v>0.71987962357629665</c:v>
                </c:pt>
                <c:pt idx="3">
                  <c:v>1.3433848300909734</c:v>
                </c:pt>
                <c:pt idx="4">
                  <c:v>2.1809370844441651</c:v>
                </c:pt>
                <c:pt idx="5">
                  <c:v>3.0775918818572441</c:v>
                </c:pt>
                <c:pt idx="6">
                  <c:v>4.8304348706243809</c:v>
                </c:pt>
                <c:pt idx="7">
                  <c:v>6.4789166121866693</c:v>
                </c:pt>
                <c:pt idx="8">
                  <c:v>8.5192854861100198</c:v>
                </c:pt>
                <c:pt idx="9">
                  <c:v>11.271014698123553</c:v>
                </c:pt>
                <c:pt idx="10">
                  <c:v>14.431669613470373</c:v>
                </c:pt>
                <c:pt idx="11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547456"/>
        <c:axId val="232549376"/>
      </c:scatterChart>
      <c:valAx>
        <c:axId val="23254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Slope Length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549376"/>
        <c:crosses val="autoZero"/>
        <c:crossBetween val="midCat"/>
        <c:majorUnit val="10"/>
      </c:valAx>
      <c:valAx>
        <c:axId val="23254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547456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3a) Circular Pond Volume based on Wet Slope Length using Circumference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5954926399227422"/>
                  <c:y val="5.635345581802275E-2"/>
                </c:manualLayout>
              </c:layout>
              <c:numFmt formatCode="General" sourceLinked="0"/>
            </c:trendlineLbl>
          </c:trendline>
          <c:xVal>
            <c:numRef>
              <c:f>'Pond Volume Calculator'!$I$12:$I$22</c:f>
              <c:numCache>
                <c:formatCode>General</c:formatCode>
                <c:ptCount val="11"/>
                <c:pt idx="0">
                  <c:v>45</c:v>
                </c:pt>
                <c:pt idx="1">
                  <c:v>54</c:v>
                </c:pt>
                <c:pt idx="2">
                  <c:v>63</c:v>
                </c:pt>
                <c:pt idx="3">
                  <c:v>72</c:v>
                </c:pt>
                <c:pt idx="4">
                  <c:v>81</c:v>
                </c:pt>
                <c:pt idx="5">
                  <c:v>90</c:v>
                </c:pt>
                <c:pt idx="6">
                  <c:v>99</c:v>
                </c:pt>
                <c:pt idx="7">
                  <c:v>108</c:v>
                </c:pt>
                <c:pt idx="8">
                  <c:v>117</c:v>
                </c:pt>
                <c:pt idx="9">
                  <c:v>126</c:v>
                </c:pt>
                <c:pt idx="10">
                  <c:v>135</c:v>
                </c:pt>
              </c:numCache>
            </c:numRef>
          </c:xVal>
          <c:yVal>
            <c:numRef>
              <c:f>'Pond Volume Calculator'!$F$12:$F$22</c:f>
              <c:numCache>
                <c:formatCode>0.00</c:formatCode>
                <c:ptCount val="11"/>
                <c:pt idx="0">
                  <c:v>6.4007287181374925E-2</c:v>
                </c:pt>
                <c:pt idx="1">
                  <c:v>0.25744759276276008</c:v>
                </c:pt>
                <c:pt idx="2">
                  <c:v>0.71915112689101546</c:v>
                </c:pt>
                <c:pt idx="3">
                  <c:v>1.342025364752983</c:v>
                </c:pt>
                <c:pt idx="4">
                  <c:v>2.1787300412319532</c:v>
                </c:pt>
                <c:pt idx="5">
                  <c:v>3.0744774507618873</c:v>
                </c:pt>
                <c:pt idx="6">
                  <c:v>4.8255466147598343</c:v>
                </c:pt>
                <c:pt idx="7">
                  <c:v>6.4723601420191414</c:v>
                </c:pt>
                <c:pt idx="8">
                  <c:v>8.5106642235623191</c:v>
                </c:pt>
                <c:pt idx="9">
                  <c:v>11.259608767772942</c:v>
                </c:pt>
                <c:pt idx="10">
                  <c:v>14.417065194714567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583552"/>
        <c:axId val="232585472"/>
      </c:scatterChart>
      <c:valAx>
        <c:axId val="232583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</a:t>
                </a:r>
                <a:r>
                  <a:rPr lang="en-US" baseline="0"/>
                  <a:t> Slope Length (ft)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585472"/>
        <c:crosses val="autoZero"/>
        <c:crossBetween val="midCat"/>
      </c:valAx>
      <c:valAx>
        <c:axId val="2325854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58355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3b) Circular Pond Volume based on Wet Slope Length using Diameter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8154740693909611"/>
                  <c:y val="-4.1766654168228969E-3"/>
                </c:manualLayout>
              </c:layout>
              <c:numFmt formatCode="General" sourceLinked="0"/>
            </c:trendlineLbl>
          </c:trendline>
          <c:xVal>
            <c:numRef>
              <c:f>'Pond Volume Calculator'!$I$12:$I$22</c:f>
              <c:numCache>
                <c:formatCode>General</c:formatCode>
                <c:ptCount val="11"/>
                <c:pt idx="0">
                  <c:v>45</c:v>
                </c:pt>
                <c:pt idx="1">
                  <c:v>54</c:v>
                </c:pt>
                <c:pt idx="2">
                  <c:v>63</c:v>
                </c:pt>
                <c:pt idx="3">
                  <c:v>72</c:v>
                </c:pt>
                <c:pt idx="4">
                  <c:v>81</c:v>
                </c:pt>
                <c:pt idx="5">
                  <c:v>90</c:v>
                </c:pt>
                <c:pt idx="6">
                  <c:v>99</c:v>
                </c:pt>
                <c:pt idx="7">
                  <c:v>108</c:v>
                </c:pt>
                <c:pt idx="8">
                  <c:v>117</c:v>
                </c:pt>
                <c:pt idx="9">
                  <c:v>126</c:v>
                </c:pt>
                <c:pt idx="10">
                  <c:v>135</c:v>
                </c:pt>
              </c:numCache>
            </c:numRef>
          </c:xVal>
          <c:yVal>
            <c:numRef>
              <c:f>'Pond Volume Calculator'!$G$12:$G$22</c:f>
              <c:numCache>
                <c:formatCode>0.00</c:formatCode>
                <c:ptCount val="11"/>
                <c:pt idx="0">
                  <c:v>6.40721262601191E-2</c:v>
                </c:pt>
                <c:pt idx="1">
                  <c:v>0.25770838595482809</c:v>
                </c:pt>
                <c:pt idx="2">
                  <c:v>0.71987962357629665</c:v>
                </c:pt>
                <c:pt idx="3">
                  <c:v>1.3433848300909734</c:v>
                </c:pt>
                <c:pt idx="4">
                  <c:v>2.1809370844441651</c:v>
                </c:pt>
                <c:pt idx="5">
                  <c:v>3.0775918818572441</c:v>
                </c:pt>
                <c:pt idx="6">
                  <c:v>4.8304348706243809</c:v>
                </c:pt>
                <c:pt idx="7">
                  <c:v>6.4789166121866693</c:v>
                </c:pt>
                <c:pt idx="8">
                  <c:v>8.5192854861100198</c:v>
                </c:pt>
                <c:pt idx="9">
                  <c:v>11.271014698123553</c:v>
                </c:pt>
                <c:pt idx="10">
                  <c:v>14.431669613470373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922112"/>
        <c:axId val="232948864"/>
      </c:scatterChart>
      <c:valAx>
        <c:axId val="23292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 Slope Length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2948864"/>
        <c:crosses val="autoZero"/>
        <c:crossBetween val="midCat"/>
      </c:valAx>
      <c:valAx>
        <c:axId val="232948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922112"/>
        <c:crosses val="autoZero"/>
        <c:crossBetween val="midCat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1) Square/Rectangular Pond Volume based on Vertical Depth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663755846308685"/>
                  <c:y val="1.7517193262234627E-2"/>
                </c:manualLayout>
              </c:layout>
              <c:numFmt formatCode="General" sourceLinked="0"/>
            </c:trendlineLbl>
          </c:trendline>
          <c:xVal>
            <c:numRef>
              <c:f>'Pond Volume Calculator'!$N$12:$N$21</c:f>
              <c:numCache>
                <c:formatCode>General</c:formatCode>
                <c:ptCount val="10"/>
                <c:pt idx="0">
                  <c:v>0.25</c:v>
                </c:pt>
                <c:pt idx="1">
                  <c:v>1.5</c:v>
                </c:pt>
                <c:pt idx="2">
                  <c:v>2.25</c:v>
                </c:pt>
                <c:pt idx="3">
                  <c:v>3.75</c:v>
                </c:pt>
                <c:pt idx="4">
                  <c:v>4.5</c:v>
                </c:pt>
                <c:pt idx="5">
                  <c:v>5.25</c:v>
                </c:pt>
                <c:pt idx="6">
                  <c:v>6</c:v>
                </c:pt>
                <c:pt idx="7">
                  <c:v>7.5</c:v>
                </c:pt>
                <c:pt idx="8">
                  <c:v>9</c:v>
                </c:pt>
                <c:pt idx="9">
                  <c:v>10.5</c:v>
                </c:pt>
              </c:numCache>
            </c:numRef>
          </c:xVal>
          <c:yVal>
            <c:numRef>
              <c:f>'Pond Volume Calculator'!$P$12:$P$21</c:f>
              <c:numCache>
                <c:formatCode>0.00</c:formatCode>
                <c:ptCount val="10"/>
                <c:pt idx="0">
                  <c:v>0.14057851239669419</c:v>
                </c:pt>
                <c:pt idx="1">
                  <c:v>0.96452479338842956</c:v>
                </c:pt>
                <c:pt idx="2">
                  <c:v>1.8685227272727272</c:v>
                </c:pt>
                <c:pt idx="3">
                  <c:v>3.6316115702479337</c:v>
                </c:pt>
                <c:pt idx="4">
                  <c:v>5.0256818181818179</c:v>
                </c:pt>
                <c:pt idx="5">
                  <c:v>6.4578254132231407</c:v>
                </c:pt>
                <c:pt idx="6">
                  <c:v>8.3800413223140477</c:v>
                </c:pt>
                <c:pt idx="7">
                  <c:v>12.183471074380165</c:v>
                </c:pt>
                <c:pt idx="8">
                  <c:v>15.932231404958678</c:v>
                </c:pt>
                <c:pt idx="9">
                  <c:v>20.66504132231405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60224"/>
        <c:axId val="233066496"/>
      </c:scatterChart>
      <c:valAx>
        <c:axId val="233060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Vertical Depth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066496"/>
        <c:crosses val="autoZero"/>
        <c:crossBetween val="midCat"/>
      </c:valAx>
      <c:valAx>
        <c:axId val="233066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3060224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2) Square/Rectangular Pond Volume based on Dry Slope Length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5.0284759602789761E-2"/>
                  <c:y val="-0.39701094380746266"/>
                </c:manualLayout>
              </c:layout>
              <c:numFmt formatCode="General" sourceLinked="0"/>
            </c:trendlineLbl>
          </c:trendline>
          <c:xVal>
            <c:numRef>
              <c:f>'Pond Volume Calculator'!$Q$12:$Q$21</c:f>
              <c:numCache>
                <c:formatCode>General</c:formatCode>
                <c:ptCount val="10"/>
                <c:pt idx="0">
                  <c:v>72</c:v>
                </c:pt>
                <c:pt idx="1">
                  <c:v>63</c:v>
                </c:pt>
                <c:pt idx="2">
                  <c:v>54</c:v>
                </c:pt>
                <c:pt idx="3">
                  <c:v>45</c:v>
                </c:pt>
                <c:pt idx="4">
                  <c:v>36</c:v>
                </c:pt>
                <c:pt idx="5">
                  <c:v>31.5</c:v>
                </c:pt>
                <c:pt idx="6">
                  <c:v>22.5</c:v>
                </c:pt>
                <c:pt idx="7">
                  <c:v>9</c:v>
                </c:pt>
                <c:pt idx="8">
                  <c:v>4.5</c:v>
                </c:pt>
                <c:pt idx="9">
                  <c:v>0</c:v>
                </c:pt>
              </c:numCache>
            </c:numRef>
          </c:xVal>
          <c:yVal>
            <c:numRef>
              <c:f>'Pond Volume Calculator'!$P$12:$P$21</c:f>
              <c:numCache>
                <c:formatCode>0.00</c:formatCode>
                <c:ptCount val="10"/>
                <c:pt idx="0">
                  <c:v>0.14057851239669419</c:v>
                </c:pt>
                <c:pt idx="1">
                  <c:v>0.96452479338842956</c:v>
                </c:pt>
                <c:pt idx="2">
                  <c:v>1.8685227272727272</c:v>
                </c:pt>
                <c:pt idx="3">
                  <c:v>3.6316115702479337</c:v>
                </c:pt>
                <c:pt idx="4">
                  <c:v>5.0256818181818179</c:v>
                </c:pt>
                <c:pt idx="5">
                  <c:v>6.4578254132231407</c:v>
                </c:pt>
                <c:pt idx="6">
                  <c:v>8.3800413223140477</c:v>
                </c:pt>
                <c:pt idx="7">
                  <c:v>12.183471074380165</c:v>
                </c:pt>
                <c:pt idx="8">
                  <c:v>15.932231404958678</c:v>
                </c:pt>
                <c:pt idx="9">
                  <c:v>20.66504132231405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095936"/>
        <c:axId val="233097856"/>
      </c:scatterChart>
      <c:valAx>
        <c:axId val="23309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Dry Slope Length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097856"/>
        <c:crosses val="autoZero"/>
        <c:crossBetween val="midCat"/>
      </c:valAx>
      <c:valAx>
        <c:axId val="233097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3095936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3) Square/Rectangular Pond Volume based on Wet Slope Length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36363603887888307"/>
                  <c:y val="-3.0230629455341752E-2"/>
                </c:manualLayout>
              </c:layout>
              <c:numFmt formatCode="General" sourceLinked="0"/>
            </c:trendlineLbl>
          </c:trendline>
          <c:xVal>
            <c:numRef>
              <c:f>'Pond Volume Calculator'!$R$12:$R$21</c:f>
              <c:numCache>
                <c:formatCode>General</c:formatCode>
                <c:ptCount val="10"/>
                <c:pt idx="0">
                  <c:v>54</c:v>
                </c:pt>
                <c:pt idx="1">
                  <c:v>63</c:v>
                </c:pt>
                <c:pt idx="2">
                  <c:v>72</c:v>
                </c:pt>
                <c:pt idx="3">
                  <c:v>81</c:v>
                </c:pt>
                <c:pt idx="4">
                  <c:v>90</c:v>
                </c:pt>
                <c:pt idx="5">
                  <c:v>94.5</c:v>
                </c:pt>
                <c:pt idx="6">
                  <c:v>103.5</c:v>
                </c:pt>
                <c:pt idx="7">
                  <c:v>117</c:v>
                </c:pt>
                <c:pt idx="8">
                  <c:v>121.5</c:v>
                </c:pt>
                <c:pt idx="9">
                  <c:v>126</c:v>
                </c:pt>
              </c:numCache>
            </c:numRef>
          </c:xVal>
          <c:yVal>
            <c:numRef>
              <c:f>'Pond Volume Calculator'!$P$12:$P$21</c:f>
              <c:numCache>
                <c:formatCode>0.00</c:formatCode>
                <c:ptCount val="10"/>
                <c:pt idx="0">
                  <c:v>0.14057851239669419</c:v>
                </c:pt>
                <c:pt idx="1">
                  <c:v>0.96452479338842956</c:v>
                </c:pt>
                <c:pt idx="2">
                  <c:v>1.8685227272727272</c:v>
                </c:pt>
                <c:pt idx="3">
                  <c:v>3.6316115702479337</c:v>
                </c:pt>
                <c:pt idx="4">
                  <c:v>5.0256818181818179</c:v>
                </c:pt>
                <c:pt idx="5">
                  <c:v>6.4578254132231407</c:v>
                </c:pt>
                <c:pt idx="6">
                  <c:v>8.3800413223140477</c:v>
                </c:pt>
                <c:pt idx="7">
                  <c:v>12.183471074380165</c:v>
                </c:pt>
                <c:pt idx="8">
                  <c:v>15.932231404958678</c:v>
                </c:pt>
                <c:pt idx="9">
                  <c:v>20.66504132231405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987264"/>
        <c:axId val="233005824"/>
      </c:scatterChart>
      <c:valAx>
        <c:axId val="232987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Wet Slope Length (ft)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3005824"/>
        <c:crosses val="autoZero"/>
        <c:crossBetween val="midCat"/>
      </c:valAx>
      <c:valAx>
        <c:axId val="233005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Pond Volume (ac ft)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32987264"/>
        <c:crosses val="autoZero"/>
        <c:crossBetween val="midCat"/>
      </c:valAx>
      <c:spPr>
        <a:solidFill>
          <a:schemeClr val="accent3">
            <a:lumMod val="20000"/>
            <a:lumOff val="8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857250</xdr:colOff>
      <xdr:row>3</xdr:row>
      <xdr:rowOff>134956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48225" cy="706456"/>
        </a:xfrm>
        <a:prstGeom prst="rect">
          <a:avLst/>
        </a:prstGeom>
      </xdr:spPr>
    </xdr:pic>
    <xdr:clientData/>
  </xdr:twoCellAnchor>
  <xdr:twoCellAnchor>
    <xdr:from>
      <xdr:col>1</xdr:col>
      <xdr:colOff>752476</xdr:colOff>
      <xdr:row>39</xdr:row>
      <xdr:rowOff>133350</xdr:rowOff>
    </xdr:from>
    <xdr:to>
      <xdr:col>8</xdr:col>
      <xdr:colOff>638176</xdr:colOff>
      <xdr:row>57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704851</xdr:colOff>
      <xdr:row>59</xdr:row>
      <xdr:rowOff>0</xdr:rowOff>
    </xdr:from>
    <xdr:to>
      <xdr:col>8</xdr:col>
      <xdr:colOff>647701</xdr:colOff>
      <xdr:row>76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762000</xdr:colOff>
      <xdr:row>78</xdr:row>
      <xdr:rowOff>142875</xdr:rowOff>
    </xdr:from>
    <xdr:to>
      <xdr:col>8</xdr:col>
      <xdr:colOff>666750</xdr:colOff>
      <xdr:row>95</xdr:row>
      <xdr:rowOff>161925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857250</xdr:colOff>
      <xdr:row>98</xdr:row>
      <xdr:rowOff>19050</xdr:rowOff>
    </xdr:from>
    <xdr:to>
      <xdr:col>8</xdr:col>
      <xdr:colOff>676275</xdr:colOff>
      <xdr:row>115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914400</xdr:colOff>
      <xdr:row>118</xdr:row>
      <xdr:rowOff>19050</xdr:rowOff>
    </xdr:from>
    <xdr:to>
      <xdr:col>8</xdr:col>
      <xdr:colOff>714375</xdr:colOff>
      <xdr:row>134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923925</xdr:colOff>
      <xdr:row>137</xdr:row>
      <xdr:rowOff>19050</xdr:rowOff>
    </xdr:from>
    <xdr:to>
      <xdr:col>8</xdr:col>
      <xdr:colOff>714375</xdr:colOff>
      <xdr:row>153</xdr:row>
      <xdr:rowOff>171450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57150</xdr:colOff>
      <xdr:row>25</xdr:row>
      <xdr:rowOff>85725</xdr:rowOff>
    </xdr:from>
    <xdr:to>
      <xdr:col>17</xdr:col>
      <xdr:colOff>219075</xdr:colOff>
      <xdr:row>41</xdr:row>
      <xdr:rowOff>47625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76199</xdr:colOff>
      <xdr:row>42</xdr:row>
      <xdr:rowOff>133350</xdr:rowOff>
    </xdr:from>
    <xdr:to>
      <xdr:col>17</xdr:col>
      <xdr:colOff>228599</xdr:colOff>
      <xdr:row>59</xdr:row>
      <xdr:rowOff>152400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123824</xdr:colOff>
      <xdr:row>61</xdr:row>
      <xdr:rowOff>123825</xdr:rowOff>
    </xdr:from>
    <xdr:to>
      <xdr:col>17</xdr:col>
      <xdr:colOff>257174</xdr:colOff>
      <xdr:row>78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37"/>
  <sheetViews>
    <sheetView showGridLines="0" tabSelected="1" workbookViewId="0">
      <selection activeCell="D12" sqref="D12"/>
    </sheetView>
  </sheetViews>
  <sheetFormatPr defaultRowHeight="15" x14ac:dyDescent="0.25"/>
  <cols>
    <col min="1" max="1" width="15.140625" customWidth="1"/>
    <col min="2" max="2" width="18" customWidth="1"/>
    <col min="3" max="3" width="12.5703125" customWidth="1"/>
    <col min="4" max="4" width="10.42578125" customWidth="1"/>
    <col min="5" max="5" width="3.7109375" customWidth="1"/>
    <col min="6" max="6" width="14" customWidth="1"/>
    <col min="7" max="7" width="10.7109375" customWidth="1"/>
    <col min="8" max="8" width="12" customWidth="1"/>
    <col min="9" max="9" width="12.28515625" customWidth="1"/>
    <col min="11" max="11" width="14.140625" customWidth="1"/>
    <col min="12" max="12" width="10.5703125" customWidth="1"/>
    <col min="13" max="13" width="10.28515625" customWidth="1"/>
    <col min="14" max="14" width="10.140625" customWidth="1"/>
    <col min="15" max="15" width="3.7109375" customWidth="1"/>
    <col min="16" max="16" width="13.140625" customWidth="1"/>
    <col min="17" max="17" width="11.5703125" customWidth="1"/>
    <col min="18" max="18" width="12.28515625" customWidth="1"/>
  </cols>
  <sheetData>
    <row r="5" spans="1:19" x14ac:dyDescent="0.25">
      <c r="A5" t="s">
        <v>19</v>
      </c>
    </row>
    <row r="6" spans="1:19" x14ac:dyDescent="0.25">
      <c r="A6" t="s">
        <v>20</v>
      </c>
    </row>
    <row r="7" spans="1:19" x14ac:dyDescent="0.25">
      <c r="A7" t="s">
        <v>26</v>
      </c>
    </row>
    <row r="8" spans="1:19" ht="15.75" thickBot="1" x14ac:dyDescent="0.3"/>
    <row r="9" spans="1:19" ht="29.25" thickBot="1" x14ac:dyDescent="0.5">
      <c r="A9" s="43" t="s">
        <v>17</v>
      </c>
      <c r="B9" s="44"/>
      <c r="C9" s="44"/>
      <c r="D9" s="44"/>
      <c r="E9" s="44"/>
      <c r="F9" s="44"/>
      <c r="G9" s="44"/>
      <c r="H9" s="44"/>
      <c r="I9" s="45"/>
    </row>
    <row r="10" spans="1:19" ht="32.25" customHeight="1" thickBot="1" x14ac:dyDescent="0.5">
      <c r="A10" s="35"/>
      <c r="B10" s="36"/>
      <c r="C10" s="36"/>
      <c r="D10" s="36"/>
      <c r="E10" s="37"/>
      <c r="F10" s="33" t="s">
        <v>18</v>
      </c>
      <c r="G10" s="34"/>
      <c r="H10" s="38" t="s">
        <v>27</v>
      </c>
      <c r="I10" s="39"/>
      <c r="K10" s="40" t="s">
        <v>16</v>
      </c>
      <c r="L10" s="41"/>
      <c r="M10" s="41"/>
      <c r="N10" s="41"/>
      <c r="O10" s="41"/>
      <c r="P10" s="41"/>
      <c r="Q10" s="41"/>
      <c r="R10" s="42"/>
      <c r="S10" s="17"/>
    </row>
    <row r="11" spans="1:19" ht="30.75" customHeight="1" x14ac:dyDescent="0.25">
      <c r="A11" s="11" t="s">
        <v>0</v>
      </c>
      <c r="B11" s="12" t="s">
        <v>21</v>
      </c>
      <c r="C11" s="12" t="s">
        <v>22</v>
      </c>
      <c r="D11" s="13" t="s">
        <v>15</v>
      </c>
      <c r="E11" s="2"/>
      <c r="F11" s="10" t="s">
        <v>28</v>
      </c>
      <c r="G11" s="10" t="s">
        <v>29</v>
      </c>
      <c r="H11" s="10" t="s">
        <v>23</v>
      </c>
      <c r="I11" s="16" t="s">
        <v>24</v>
      </c>
      <c r="K11" s="19" t="s">
        <v>0</v>
      </c>
      <c r="L11" s="20" t="s">
        <v>1</v>
      </c>
      <c r="M11" s="20" t="s">
        <v>2</v>
      </c>
      <c r="N11" s="20" t="s">
        <v>25</v>
      </c>
      <c r="O11" s="18"/>
      <c r="P11" s="20" t="s">
        <v>18</v>
      </c>
      <c r="Q11" s="20" t="s">
        <v>23</v>
      </c>
      <c r="R11" s="21" t="s">
        <v>24</v>
      </c>
      <c r="S11" s="4"/>
    </row>
    <row r="12" spans="1:19" x14ac:dyDescent="0.25">
      <c r="A12" s="5">
        <v>1</v>
      </c>
      <c r="B12" s="7">
        <v>447.45000000000005</v>
      </c>
      <c r="C12" s="6">
        <v>142.5</v>
      </c>
      <c r="D12" s="6">
        <v>0.25</v>
      </c>
      <c r="E12" s="2"/>
      <c r="F12" s="22">
        <f>((B12^2)/547391)*(D12*0.7)</f>
        <v>6.4007287181374925E-2</v>
      </c>
      <c r="G12" s="22">
        <f>(((C12*3.14159)^2)/547391)*D12*0.7</f>
        <v>6.40721262601191E-2</v>
      </c>
      <c r="H12" s="6">
        <v>90</v>
      </c>
      <c r="I12" s="14">
        <v>45</v>
      </c>
      <c r="K12" s="5">
        <v>1</v>
      </c>
      <c r="L12" s="6">
        <v>216</v>
      </c>
      <c r="M12" s="6">
        <v>162</v>
      </c>
      <c r="N12" s="6">
        <v>0.25</v>
      </c>
      <c r="O12" s="2"/>
      <c r="P12" s="24">
        <f>(L12*M12)*(N12*0.7)/43560</f>
        <v>0.14057851239669419</v>
      </c>
      <c r="Q12" s="6">
        <v>72</v>
      </c>
      <c r="R12" s="14">
        <v>54</v>
      </c>
    </row>
    <row r="13" spans="1:19" x14ac:dyDescent="0.25">
      <c r="A13" s="5">
        <v>2</v>
      </c>
      <c r="B13" s="7">
        <v>518.1</v>
      </c>
      <c r="C13" s="6">
        <v>165</v>
      </c>
      <c r="D13" s="6">
        <v>0.75</v>
      </c>
      <c r="E13" s="2"/>
      <c r="F13" s="22">
        <f t="shared" ref="F13:F23" si="0">((B13^2)/547391)*(D13*0.7)</f>
        <v>0.25744759276276008</v>
      </c>
      <c r="G13" s="22">
        <f t="shared" ref="G13:G23" si="1">(((C13*3.14159)^2)/547391)*D13*0.7</f>
        <v>0.25770838595482809</v>
      </c>
      <c r="H13" s="6">
        <v>81</v>
      </c>
      <c r="I13" s="14">
        <v>54</v>
      </c>
      <c r="K13" s="5">
        <v>2</v>
      </c>
      <c r="L13" s="6">
        <v>234</v>
      </c>
      <c r="M13" s="6">
        <v>171</v>
      </c>
      <c r="N13" s="6">
        <v>1.5</v>
      </c>
      <c r="O13" s="2"/>
      <c r="P13" s="24">
        <f t="shared" ref="P13:P23" si="2">(L13*M13)*(N13*0.7)/43560</f>
        <v>0.96452479338842956</v>
      </c>
      <c r="Q13" s="6">
        <v>63</v>
      </c>
      <c r="R13" s="14">
        <v>63</v>
      </c>
    </row>
    <row r="14" spans="1:19" x14ac:dyDescent="0.25">
      <c r="A14" s="5">
        <v>3</v>
      </c>
      <c r="B14" s="7">
        <v>612.29999999999995</v>
      </c>
      <c r="C14" s="6">
        <v>195</v>
      </c>
      <c r="D14" s="6">
        <v>1.5</v>
      </c>
      <c r="E14" s="2"/>
      <c r="F14" s="22">
        <f t="shared" si="0"/>
        <v>0.71915112689101546</v>
      </c>
      <c r="G14" s="22">
        <f t="shared" si="1"/>
        <v>0.71987962357629665</v>
      </c>
      <c r="H14" s="6">
        <v>72</v>
      </c>
      <c r="I14" s="14">
        <v>63</v>
      </c>
      <c r="K14" s="5">
        <v>3</v>
      </c>
      <c r="L14" s="6">
        <v>261</v>
      </c>
      <c r="M14" s="6">
        <v>198</v>
      </c>
      <c r="N14" s="6">
        <v>2.25</v>
      </c>
      <c r="O14" s="2"/>
      <c r="P14" s="24">
        <f t="shared" si="2"/>
        <v>1.8685227272727272</v>
      </c>
      <c r="Q14" s="6">
        <v>54</v>
      </c>
      <c r="R14" s="14">
        <v>72</v>
      </c>
    </row>
    <row r="15" spans="1:19" x14ac:dyDescent="0.25">
      <c r="A15" s="5">
        <v>4</v>
      </c>
      <c r="B15" s="7">
        <v>682.95</v>
      </c>
      <c r="C15" s="6">
        <v>217.5</v>
      </c>
      <c r="D15" s="6">
        <v>2.25</v>
      </c>
      <c r="E15" s="2"/>
      <c r="F15" s="22">
        <f t="shared" si="0"/>
        <v>1.342025364752983</v>
      </c>
      <c r="G15" s="22">
        <f t="shared" si="1"/>
        <v>1.3433848300909734</v>
      </c>
      <c r="H15" s="6">
        <v>63</v>
      </c>
      <c r="I15" s="14">
        <v>72</v>
      </c>
      <c r="K15" s="5">
        <v>4</v>
      </c>
      <c r="L15" s="6">
        <v>279</v>
      </c>
      <c r="M15" s="6">
        <v>216</v>
      </c>
      <c r="N15" s="6">
        <v>3.75</v>
      </c>
      <c r="O15" s="2"/>
      <c r="P15" s="24">
        <f t="shared" si="2"/>
        <v>3.6316115702479337</v>
      </c>
      <c r="Q15" s="6">
        <v>45</v>
      </c>
      <c r="R15" s="14">
        <v>81</v>
      </c>
    </row>
    <row r="16" spans="1:19" x14ac:dyDescent="0.25">
      <c r="A16" s="5">
        <v>5</v>
      </c>
      <c r="B16" s="7">
        <v>753.6</v>
      </c>
      <c r="C16" s="6">
        <v>240</v>
      </c>
      <c r="D16" s="6">
        <v>3</v>
      </c>
      <c r="E16" s="2"/>
      <c r="F16" s="22">
        <f t="shared" si="0"/>
        <v>2.1787300412319532</v>
      </c>
      <c r="G16" s="22">
        <f t="shared" si="1"/>
        <v>2.1809370844441651</v>
      </c>
      <c r="H16" s="6">
        <v>54</v>
      </c>
      <c r="I16" s="14">
        <v>81</v>
      </c>
      <c r="K16" s="5">
        <v>5</v>
      </c>
      <c r="L16" s="6">
        <v>297</v>
      </c>
      <c r="M16" s="6">
        <v>234</v>
      </c>
      <c r="N16" s="6">
        <v>4.5</v>
      </c>
      <c r="O16" s="2"/>
      <c r="P16" s="24">
        <f t="shared" si="2"/>
        <v>5.0256818181818179</v>
      </c>
      <c r="Q16" s="6">
        <v>36</v>
      </c>
      <c r="R16" s="14">
        <v>90</v>
      </c>
    </row>
    <row r="17" spans="1:18" x14ac:dyDescent="0.25">
      <c r="A17" s="5">
        <v>6</v>
      </c>
      <c r="B17" s="7">
        <v>800.7</v>
      </c>
      <c r="C17" s="6">
        <v>255</v>
      </c>
      <c r="D17" s="6">
        <v>3.75</v>
      </c>
      <c r="E17" s="2"/>
      <c r="F17" s="22">
        <f t="shared" si="0"/>
        <v>3.0744774507618873</v>
      </c>
      <c r="G17" s="22">
        <f t="shared" si="1"/>
        <v>3.0775918818572441</v>
      </c>
      <c r="H17" s="6">
        <v>45</v>
      </c>
      <c r="I17" s="14">
        <v>90</v>
      </c>
      <c r="K17" s="5">
        <v>6</v>
      </c>
      <c r="L17" s="6">
        <v>315</v>
      </c>
      <c r="M17" s="6">
        <v>243</v>
      </c>
      <c r="N17" s="6">
        <v>5.25</v>
      </c>
      <c r="O17" s="2"/>
      <c r="P17" s="24">
        <f t="shared" si="2"/>
        <v>6.4578254132231407</v>
      </c>
      <c r="Q17" s="6">
        <v>31.5</v>
      </c>
      <c r="R17" s="14">
        <v>94.5</v>
      </c>
    </row>
    <row r="18" spans="1:18" x14ac:dyDescent="0.25">
      <c r="A18" s="5">
        <v>7</v>
      </c>
      <c r="B18" s="7">
        <v>847.80000000000007</v>
      </c>
      <c r="C18" s="6">
        <v>270</v>
      </c>
      <c r="D18" s="6">
        <v>5.25</v>
      </c>
      <c r="E18" s="2"/>
      <c r="F18" s="22">
        <f t="shared" si="0"/>
        <v>4.8255466147598343</v>
      </c>
      <c r="G18" s="22">
        <f t="shared" si="1"/>
        <v>4.8304348706243809</v>
      </c>
      <c r="H18" s="6">
        <v>36</v>
      </c>
      <c r="I18" s="14">
        <v>99</v>
      </c>
      <c r="K18" s="5">
        <v>7</v>
      </c>
      <c r="L18" s="6">
        <v>333</v>
      </c>
      <c r="M18" s="6">
        <v>261</v>
      </c>
      <c r="N18" s="6">
        <v>6</v>
      </c>
      <c r="O18" s="2"/>
      <c r="P18" s="24">
        <f t="shared" si="2"/>
        <v>8.3800413223140477</v>
      </c>
      <c r="Q18" s="6">
        <v>22.5</v>
      </c>
      <c r="R18" s="14">
        <v>103.5</v>
      </c>
    </row>
    <row r="19" spans="1:18" x14ac:dyDescent="0.25">
      <c r="A19" s="5">
        <v>8</v>
      </c>
      <c r="B19" s="7">
        <v>918.45</v>
      </c>
      <c r="C19" s="6">
        <v>292.5</v>
      </c>
      <c r="D19" s="6">
        <v>6</v>
      </c>
      <c r="E19" s="2"/>
      <c r="F19" s="22">
        <f t="shared" si="0"/>
        <v>6.4723601420191414</v>
      </c>
      <c r="G19" s="22">
        <f t="shared" si="1"/>
        <v>6.4789166121866693</v>
      </c>
      <c r="H19" s="6">
        <v>27</v>
      </c>
      <c r="I19" s="14">
        <v>108</v>
      </c>
      <c r="K19" s="5">
        <v>8</v>
      </c>
      <c r="L19" s="6">
        <v>351</v>
      </c>
      <c r="M19" s="6">
        <v>288</v>
      </c>
      <c r="N19" s="6">
        <v>7.5</v>
      </c>
      <c r="O19" s="2"/>
      <c r="P19" s="24">
        <f t="shared" si="2"/>
        <v>12.183471074380165</v>
      </c>
      <c r="Q19" s="6">
        <v>9</v>
      </c>
      <c r="R19" s="14">
        <v>117</v>
      </c>
    </row>
    <row r="20" spans="1:18" x14ac:dyDescent="0.25">
      <c r="A20" s="5">
        <v>9</v>
      </c>
      <c r="B20" s="7">
        <v>942.00000000000011</v>
      </c>
      <c r="C20" s="6">
        <v>300</v>
      </c>
      <c r="D20" s="6">
        <v>7.5</v>
      </c>
      <c r="E20" s="2"/>
      <c r="F20" s="22">
        <f t="shared" si="0"/>
        <v>8.5106642235623191</v>
      </c>
      <c r="G20" s="22">
        <f t="shared" si="1"/>
        <v>8.5192854861100198</v>
      </c>
      <c r="H20" s="6">
        <v>18</v>
      </c>
      <c r="I20" s="14">
        <v>117</v>
      </c>
      <c r="K20" s="5">
        <v>9</v>
      </c>
      <c r="L20" s="6">
        <v>360</v>
      </c>
      <c r="M20" s="6">
        <v>306</v>
      </c>
      <c r="N20" s="6">
        <v>9</v>
      </c>
      <c r="O20" s="2"/>
      <c r="P20" s="24">
        <f t="shared" si="2"/>
        <v>15.932231404958678</v>
      </c>
      <c r="Q20" s="6">
        <v>4.5</v>
      </c>
      <c r="R20" s="14">
        <v>121.5</v>
      </c>
    </row>
    <row r="21" spans="1:18" x14ac:dyDescent="0.25">
      <c r="A21" s="5">
        <v>10</v>
      </c>
      <c r="B21" s="7">
        <v>989.09999999999991</v>
      </c>
      <c r="C21" s="6">
        <v>315</v>
      </c>
      <c r="D21" s="6">
        <v>9</v>
      </c>
      <c r="E21" s="2"/>
      <c r="F21" s="22">
        <f t="shared" si="0"/>
        <v>11.259608767772942</v>
      </c>
      <c r="G21" s="22">
        <f t="shared" si="1"/>
        <v>11.271014698123553</v>
      </c>
      <c r="H21" s="6">
        <v>9</v>
      </c>
      <c r="I21" s="14">
        <v>126</v>
      </c>
      <c r="K21" s="5">
        <v>10</v>
      </c>
      <c r="L21" s="6">
        <v>378</v>
      </c>
      <c r="M21" s="6">
        <v>324</v>
      </c>
      <c r="N21" s="6">
        <v>10.5</v>
      </c>
      <c r="O21" s="2"/>
      <c r="P21" s="24">
        <f t="shared" si="2"/>
        <v>20.66504132231405</v>
      </c>
      <c r="Q21" s="6">
        <v>0</v>
      </c>
      <c r="R21" s="14">
        <v>126</v>
      </c>
    </row>
    <row r="22" spans="1:18" x14ac:dyDescent="0.25">
      <c r="A22" s="5">
        <v>11</v>
      </c>
      <c r="B22" s="7">
        <v>1036.2</v>
      </c>
      <c r="C22" s="6">
        <v>330</v>
      </c>
      <c r="D22" s="6">
        <v>10.5</v>
      </c>
      <c r="E22" s="2"/>
      <c r="F22" s="22">
        <f t="shared" si="0"/>
        <v>14.417065194714567</v>
      </c>
      <c r="G22" s="22">
        <f t="shared" si="1"/>
        <v>14.431669613470373</v>
      </c>
      <c r="H22" s="6">
        <v>0</v>
      </c>
      <c r="I22" s="14">
        <v>135</v>
      </c>
      <c r="K22" s="5">
        <v>11</v>
      </c>
      <c r="L22" s="6"/>
      <c r="M22" s="6"/>
      <c r="N22" s="6"/>
      <c r="O22" s="2"/>
      <c r="P22" s="24">
        <f t="shared" si="2"/>
        <v>0</v>
      </c>
      <c r="Q22" s="6"/>
      <c r="R22" s="14"/>
    </row>
    <row r="23" spans="1:18" ht="15.75" thickBot="1" x14ac:dyDescent="0.3">
      <c r="A23" s="8">
        <v>12</v>
      </c>
      <c r="B23" s="9"/>
      <c r="C23" s="9"/>
      <c r="D23" s="9"/>
      <c r="E23" s="3"/>
      <c r="F23" s="23">
        <f t="shared" si="0"/>
        <v>0</v>
      </c>
      <c r="G23" s="23">
        <f t="shared" si="1"/>
        <v>0</v>
      </c>
      <c r="H23" s="9"/>
      <c r="I23" s="15"/>
      <c r="K23" s="8">
        <v>12</v>
      </c>
      <c r="L23" s="9"/>
      <c r="M23" s="9"/>
      <c r="N23" s="9"/>
      <c r="O23" s="3"/>
      <c r="P23" s="25">
        <f t="shared" si="2"/>
        <v>0</v>
      </c>
      <c r="Q23" s="9"/>
      <c r="R23" s="15"/>
    </row>
    <row r="25" spans="1:18" x14ac:dyDescent="0.25">
      <c r="A25" s="2" t="s">
        <v>31</v>
      </c>
      <c r="B25" s="2"/>
      <c r="C25" s="2"/>
      <c r="D25" s="2"/>
      <c r="E25" s="2"/>
      <c r="F25" s="2"/>
    </row>
    <row r="26" spans="1:18" x14ac:dyDescent="0.25">
      <c r="A26" s="2" t="s">
        <v>30</v>
      </c>
      <c r="B26" s="2"/>
      <c r="C26" s="2"/>
      <c r="D26" s="2"/>
      <c r="E26" s="2"/>
      <c r="F26" s="2"/>
    </row>
    <row r="27" spans="1:18" x14ac:dyDescent="0.25">
      <c r="A27" s="2"/>
      <c r="B27" s="2" t="s">
        <v>36</v>
      </c>
      <c r="C27" s="2"/>
      <c r="D27" s="2"/>
      <c r="E27" s="2"/>
      <c r="F27" s="2"/>
    </row>
    <row r="28" spans="1:18" x14ac:dyDescent="0.25">
      <c r="A28" s="2"/>
      <c r="B28" s="2" t="s">
        <v>37</v>
      </c>
      <c r="C28" s="2"/>
      <c r="D28" s="2"/>
      <c r="E28" s="2"/>
      <c r="F28" s="2"/>
    </row>
    <row r="29" spans="1:18" x14ac:dyDescent="0.25">
      <c r="A29" t="s">
        <v>32</v>
      </c>
    </row>
    <row r="30" spans="1:18" x14ac:dyDescent="0.25">
      <c r="A30" t="s">
        <v>33</v>
      </c>
    </row>
    <row r="31" spans="1:18" x14ac:dyDescent="0.25">
      <c r="A31" t="s">
        <v>34</v>
      </c>
    </row>
    <row r="32" spans="1:18" x14ac:dyDescent="0.25">
      <c r="B32" t="s">
        <v>38</v>
      </c>
    </row>
    <row r="33" spans="1:2" x14ac:dyDescent="0.25">
      <c r="B33" t="s">
        <v>35</v>
      </c>
    </row>
    <row r="34" spans="1:2" x14ac:dyDescent="0.25">
      <c r="B34" t="s">
        <v>39</v>
      </c>
    </row>
    <row r="35" spans="1:2" x14ac:dyDescent="0.25">
      <c r="A35" t="s">
        <v>40</v>
      </c>
    </row>
    <row r="36" spans="1:2" x14ac:dyDescent="0.25">
      <c r="B36" t="s">
        <v>42</v>
      </c>
    </row>
    <row r="37" spans="1:2" x14ac:dyDescent="0.25">
      <c r="A37" t="s">
        <v>41</v>
      </c>
    </row>
  </sheetData>
  <sheetProtection password="CC3D" sheet="1" objects="1" scenarios="1"/>
  <mergeCells count="5">
    <mergeCell ref="F10:G10"/>
    <mergeCell ref="A10:E10"/>
    <mergeCell ref="H10:I10"/>
    <mergeCell ref="K10:R10"/>
    <mergeCell ref="A9:I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workbookViewId="0">
      <selection activeCell="B3" sqref="B3"/>
    </sheetView>
  </sheetViews>
  <sheetFormatPr defaultRowHeight="15" x14ac:dyDescent="0.25"/>
  <cols>
    <col min="1" max="1" width="17" customWidth="1"/>
    <col min="2" max="2" width="11.28515625" customWidth="1"/>
  </cols>
  <sheetData>
    <row r="1" spans="1:22" x14ac:dyDescent="0.25">
      <c r="B1" s="1" t="s">
        <v>43</v>
      </c>
    </row>
    <row r="2" spans="1:22" x14ac:dyDescent="0.25">
      <c r="A2" s="28" t="s">
        <v>47</v>
      </c>
      <c r="B2" s="31" t="s">
        <v>48</v>
      </c>
      <c r="C2" s="31" t="s">
        <v>49</v>
      </c>
      <c r="D2" s="31" t="s">
        <v>50</v>
      </c>
      <c r="E2" s="31" t="s">
        <v>67</v>
      </c>
      <c r="F2" s="31" t="s">
        <v>51</v>
      </c>
      <c r="G2" s="31" t="s">
        <v>52</v>
      </c>
      <c r="H2" s="31" t="s">
        <v>53</v>
      </c>
      <c r="I2" s="31" t="s">
        <v>54</v>
      </c>
      <c r="J2" s="31" t="s">
        <v>55</v>
      </c>
      <c r="K2" s="31" t="s">
        <v>56</v>
      </c>
      <c r="L2" s="31" t="s">
        <v>57</v>
      </c>
      <c r="M2" s="31" t="s">
        <v>58</v>
      </c>
      <c r="N2" s="31" t="s">
        <v>59</v>
      </c>
      <c r="O2" s="31" t="s">
        <v>60</v>
      </c>
      <c r="P2" s="31" t="s">
        <v>61</v>
      </c>
      <c r="Q2" s="31" t="s">
        <v>62</v>
      </c>
      <c r="R2" s="31" t="s">
        <v>63</v>
      </c>
      <c r="S2" s="31" t="s">
        <v>64</v>
      </c>
      <c r="T2" s="31" t="s">
        <v>65</v>
      </c>
      <c r="U2" s="31" t="s">
        <v>66</v>
      </c>
      <c r="V2" s="32" t="s">
        <v>68</v>
      </c>
    </row>
    <row r="3" spans="1:22" s="27" customFormat="1" x14ac:dyDescent="0.25">
      <c r="A3" s="29" t="s">
        <v>12</v>
      </c>
      <c r="B3" s="47">
        <v>0.26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s="26" customFormat="1" x14ac:dyDescent="0.25">
      <c r="A4" s="30" t="s">
        <v>13</v>
      </c>
      <c r="B4" s="48">
        <v>1.08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s="26" customFormat="1" x14ac:dyDescent="0.25">
      <c r="A5" s="30" t="s">
        <v>14</v>
      </c>
      <c r="B5" s="48">
        <v>1.73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s="26" customFormat="1" x14ac:dyDescent="0.25">
      <c r="A6" s="30" t="s">
        <v>3</v>
      </c>
      <c r="B6" s="48">
        <v>3.4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26" customFormat="1" x14ac:dyDescent="0.25">
      <c r="A7" s="30" t="s">
        <v>4</v>
      </c>
      <c r="B7" s="48">
        <v>2.04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s="26" customFormat="1" x14ac:dyDescent="0.25">
      <c r="A8" s="30" t="s">
        <v>5</v>
      </c>
      <c r="B8" s="48">
        <v>2.75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s="26" customFormat="1" x14ac:dyDescent="0.25">
      <c r="A9" s="30" t="s">
        <v>6</v>
      </c>
      <c r="B9" s="48">
        <v>3.16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s="27" customFormat="1" x14ac:dyDescent="0.25">
      <c r="A10" s="29" t="s">
        <v>7</v>
      </c>
      <c r="B10" s="47">
        <v>-0.55000000000000004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s="27" customFormat="1" x14ac:dyDescent="0.25">
      <c r="A11" s="29" t="s">
        <v>8</v>
      </c>
      <c r="B11" s="47">
        <v>-0.55000000000000004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s="27" customFormat="1" x14ac:dyDescent="0.25">
      <c r="A12" s="29" t="s">
        <v>9</v>
      </c>
      <c r="B12" s="47">
        <v>-0.55000000000000004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</row>
    <row r="13" spans="1:22" s="27" customFormat="1" x14ac:dyDescent="0.25">
      <c r="A13" s="29" t="s">
        <v>10</v>
      </c>
      <c r="B13" s="47">
        <v>-0.55000000000000004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s="27" customFormat="1" x14ac:dyDescent="0.25">
      <c r="A14" s="29" t="s">
        <v>11</v>
      </c>
      <c r="B14" s="47">
        <v>0.55000000000000004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6" spans="1:22" x14ac:dyDescent="0.25">
      <c r="A16" s="46" t="s">
        <v>69</v>
      </c>
      <c r="B16" s="46">
        <f>SUMIF(B3:B14,"&gt;0",B3:B14)</f>
        <v>14.970000000000002</v>
      </c>
      <c r="C16" s="46">
        <f t="shared" ref="C16:V16" si="0">SUMIF(C3:C14,"&gt;0",C3:C14)</f>
        <v>0</v>
      </c>
      <c r="D16" s="46">
        <f t="shared" si="0"/>
        <v>0</v>
      </c>
      <c r="E16" s="46">
        <f t="shared" si="0"/>
        <v>0</v>
      </c>
      <c r="F16" s="46">
        <f t="shared" si="0"/>
        <v>0</v>
      </c>
      <c r="G16" s="46">
        <f t="shared" si="0"/>
        <v>0</v>
      </c>
      <c r="H16" s="46">
        <f t="shared" si="0"/>
        <v>0</v>
      </c>
      <c r="I16" s="46">
        <f t="shared" si="0"/>
        <v>0</v>
      </c>
      <c r="J16" s="46">
        <f t="shared" si="0"/>
        <v>0</v>
      </c>
      <c r="K16" s="46">
        <f t="shared" si="0"/>
        <v>0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</row>
    <row r="17" spans="1:22" x14ac:dyDescent="0.25">
      <c r="A17" s="29" t="s">
        <v>70</v>
      </c>
      <c r="B17" s="29">
        <f>SUMIF(B3:B14,"&lt;0",B3:B14)</f>
        <v>-2.2000000000000002</v>
      </c>
      <c r="C17" s="29">
        <f t="shared" ref="C17:V17" si="1">SUMIF(C3:C14,"&lt;0",C3:C14)</f>
        <v>0</v>
      </c>
      <c r="D17" s="29">
        <f t="shared" si="1"/>
        <v>0</v>
      </c>
      <c r="E17" s="29">
        <f t="shared" si="1"/>
        <v>0</v>
      </c>
      <c r="F17" s="29">
        <f t="shared" si="1"/>
        <v>0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0</v>
      </c>
      <c r="K17" s="29">
        <f t="shared" si="1"/>
        <v>0</v>
      </c>
      <c r="L17" s="29">
        <f t="shared" si="1"/>
        <v>0</v>
      </c>
      <c r="M17" s="29">
        <f t="shared" si="1"/>
        <v>0</v>
      </c>
      <c r="N17" s="29">
        <f t="shared" si="1"/>
        <v>0</v>
      </c>
      <c r="O17" s="29">
        <f t="shared" si="1"/>
        <v>0</v>
      </c>
      <c r="P17" s="29">
        <f t="shared" si="1"/>
        <v>0</v>
      </c>
      <c r="Q17" s="29">
        <f t="shared" si="1"/>
        <v>0</v>
      </c>
      <c r="R17" s="29">
        <f t="shared" si="1"/>
        <v>0</v>
      </c>
      <c r="S17" s="29">
        <f t="shared" si="1"/>
        <v>0</v>
      </c>
      <c r="T17" s="29">
        <f t="shared" si="1"/>
        <v>0</v>
      </c>
      <c r="U17" s="29">
        <f t="shared" si="1"/>
        <v>0</v>
      </c>
      <c r="V17" s="29">
        <f t="shared" si="1"/>
        <v>0</v>
      </c>
    </row>
    <row r="19" spans="1:22" x14ac:dyDescent="0.25">
      <c r="A19" t="s">
        <v>44</v>
      </c>
    </row>
    <row r="20" spans="1:22" x14ac:dyDescent="0.25">
      <c r="A20" s="26" t="s">
        <v>45</v>
      </c>
      <c r="B20" s="26"/>
      <c r="C20" s="26"/>
      <c r="D20" s="26"/>
      <c r="E20" s="26"/>
    </row>
    <row r="21" spans="1:22" x14ac:dyDescent="0.25">
      <c r="A21" s="27" t="s">
        <v>46</v>
      </c>
      <c r="B21" s="27"/>
      <c r="C21" s="27"/>
      <c r="D21" s="27"/>
      <c r="E21" s="27"/>
    </row>
  </sheetData>
  <sheetProtection password="CC3D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Pond Volume Calculator</vt:lpstr>
      <vt:lpstr>Your Measurements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</cp:lastModifiedBy>
  <dcterms:created xsi:type="dcterms:W3CDTF">2018-03-01T19:29:35Z</dcterms:created>
  <dcterms:modified xsi:type="dcterms:W3CDTF">2018-03-20T21:28:57Z</dcterms:modified>
</cp:coreProperties>
</file>