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50" windowHeight="12495" activeTab="1"/>
  </bookViews>
  <sheets>
    <sheet name="Drip-bare ground" sheetId="1" r:id="rId1"/>
    <sheet name="Microsprinkler- some cover" sheetId="2" r:id="rId2"/>
    <sheet name="Flood - full cover" sheetId="3" r:id="rId3"/>
    <sheet name="Monthly ET-SSJV" sheetId="4" r:id="rId4"/>
    <sheet name="Scheduling calculator" sheetId="5" r:id="rId5"/>
    <sheet name="References" sheetId="6" r:id="rId6"/>
  </sheets>
  <definedNames>
    <definedName name="_xlnm.Print_Area" localSheetId="2">'Flood - full cover'!$A$1:$M$56</definedName>
    <definedName name="_xlnm.Print_Area" localSheetId="3">'Monthly ET-SSJV'!$A$1:$O$33</definedName>
    <definedName name="_xlnm.Print_Area" localSheetId="4">'Scheduling calculator'!$A$19:$S$34</definedName>
  </definedNames>
  <calcPr fullCalcOnLoad="1"/>
</workbook>
</file>

<file path=xl/sharedStrings.xml><?xml version="1.0" encoding="utf-8"?>
<sst xmlns="http://schemas.openxmlformats.org/spreadsheetml/2006/main" count="208" uniqueCount="104">
  <si>
    <t>Normal Year</t>
  </si>
  <si>
    <t>Mature Crop</t>
  </si>
  <si>
    <t>Week</t>
  </si>
  <si>
    <t>Grass ETo
(in)</t>
  </si>
  <si>
    <t>!st Leaf</t>
  </si>
  <si>
    <t>3rd Leaf</t>
  </si>
  <si>
    <t>5th Leaf</t>
  </si>
  <si>
    <t>7th Leaf</t>
  </si>
  <si>
    <t>Coefficient
(Kc)</t>
  </si>
  <si>
    <t>1st Leaf @ 40%</t>
  </si>
  <si>
    <t>2nd Leaf @ 55%</t>
  </si>
  <si>
    <t>3rd Leaf @ 75%</t>
  </si>
  <si>
    <t>4th Leaf @ 90%</t>
  </si>
  <si>
    <t>Mature</t>
  </si>
  <si>
    <t>Total</t>
  </si>
  <si>
    <t>CIMIS Average Almond ET by Age -- Southern San Joaquin Valley</t>
  </si>
  <si>
    <r>
      <t xml:space="preserve">Almond ET -- No Cover Crop, </t>
    </r>
    <r>
      <rPr>
        <b/>
        <sz val="14"/>
        <rFont val="Arial"/>
        <family val="2"/>
      </rPr>
      <t>Drip</t>
    </r>
    <r>
      <rPr>
        <b/>
        <sz val="11"/>
        <rFont val="Arial"/>
        <family val="2"/>
      </rPr>
      <t xml:space="preserve">
(S. San Joaquin, inches/week)</t>
    </r>
  </si>
  <si>
    <r>
      <t xml:space="preserve">Almond ET -- Some Cover Crop, </t>
    </r>
    <r>
      <rPr>
        <b/>
        <sz val="14"/>
        <rFont val="Arial"/>
        <family val="2"/>
      </rPr>
      <t>Microsprinkler</t>
    </r>
    <r>
      <rPr>
        <b/>
        <sz val="11"/>
        <rFont val="Arial"/>
        <family val="2"/>
      </rPr>
      <t xml:space="preserve">
(S. San Joaquin, inches/week)</t>
    </r>
  </si>
  <si>
    <r>
      <t xml:space="preserve">Almond ET -- Full Cover Crop, </t>
    </r>
    <r>
      <rPr>
        <b/>
        <sz val="14"/>
        <rFont val="Arial"/>
        <family val="2"/>
      </rPr>
      <t>Flood</t>
    </r>
    <r>
      <rPr>
        <b/>
        <sz val="11"/>
        <rFont val="Arial"/>
        <family val="2"/>
      </rPr>
      <t xml:space="preserve">
(S. San Joaquin, inches/week)</t>
    </r>
  </si>
  <si>
    <t>MONTHLY ET for MATURE ALMONDS</t>
  </si>
  <si>
    <t>"NORMAL" GRASS ETo</t>
  </si>
  <si>
    <t>DRIP</t>
  </si>
  <si>
    <t>MICRO SPRINKLER</t>
  </si>
  <si>
    <t>FLOOD (with harvest stress)</t>
  </si>
  <si>
    <t>(SHAFTER)</t>
  </si>
  <si>
    <t>(no cover)</t>
  </si>
  <si>
    <t>(some cover)</t>
  </si>
  <si>
    <t>(full cover)</t>
  </si>
  <si>
    <t>FLOOD (with harvest cutoff stress)</t>
  </si>
  <si>
    <t>JANUARY</t>
  </si>
  <si>
    <t>Jan</t>
  </si>
  <si>
    <t>FEBRUARY</t>
  </si>
  <si>
    <t>Feb</t>
  </si>
  <si>
    <t>MARCH</t>
  </si>
  <si>
    <t>Mar</t>
  </si>
  <si>
    <t>APRIL</t>
  </si>
  <si>
    <t>Apr</t>
  </si>
  <si>
    <t>MAY</t>
  </si>
  <si>
    <t>May</t>
  </si>
  <si>
    <t>JUNE</t>
  </si>
  <si>
    <t>Jun</t>
  </si>
  <si>
    <t>JULY</t>
  </si>
  <si>
    <t>Jul</t>
  </si>
  <si>
    <t>AUGUST</t>
  </si>
  <si>
    <t>Aug</t>
  </si>
  <si>
    <t>SEPTEMBER</t>
  </si>
  <si>
    <t>Sep</t>
  </si>
  <si>
    <t>OCTOBER</t>
  </si>
  <si>
    <t>Oct</t>
  </si>
  <si>
    <t>NOVEMBER</t>
  </si>
  <si>
    <t>Nov</t>
  </si>
  <si>
    <t>DECEMBER</t>
  </si>
  <si>
    <t>Dec</t>
  </si>
  <si>
    <t>TOTAL (in)</t>
  </si>
  <si>
    <t>CIMIS ET Estimates</t>
  </si>
  <si>
    <t>Shafter Normal Year Grass ETo</t>
  </si>
  <si>
    <t>Mature Crop Coef-ficient</t>
  </si>
  <si>
    <t>Month</t>
  </si>
  <si>
    <t>(in)</t>
  </si>
  <si>
    <t>2nd Leaf</t>
  </si>
  <si>
    <t>4th Leaf</t>
  </si>
  <si>
    <t>(Kc)</t>
  </si>
  <si>
    <t/>
  </si>
  <si>
    <t>1st Leaf 
@ 40%</t>
  </si>
  <si>
    <t>2nd Leaf 
@ 55%</t>
  </si>
  <si>
    <t>3rd Leaf 
@ 75%</t>
  </si>
  <si>
    <t>4th Leaf 
@ 90%</t>
  </si>
  <si>
    <t>Monthly Almond ET -- Some Cover Crop, Microsprinkler
(CIMIS estimate for Shafter, SSJV)</t>
  </si>
  <si>
    <t>Row spacing (ft):</t>
  </si>
  <si>
    <t>INPUT SYSTEM SPECIFICATIONS HERE</t>
  </si>
  <si>
    <t>Tree spacing (ft):</t>
  </si>
  <si>
    <t>Area/tree (sq ft):</t>
  </si>
  <si>
    <t>Emitter Type:</t>
  </si>
  <si>
    <t>10.7gph fanjet</t>
  </si>
  <si>
    <t>Number/Tree:</t>
  </si>
  <si>
    <t>Effective Wetted Diameter (ft):</t>
  </si>
  <si>
    <t>Flow/tree (gph):</t>
  </si>
  <si>
    <t>Total Applied (in/day):</t>
  </si>
  <si>
    <t>Wetted Area (%):</t>
  </si>
  <si>
    <t>Wet Area Appld (in/day):</t>
  </si>
  <si>
    <t>Adjusted Block Coef.
4th Leaf (%Kc)</t>
  </si>
  <si>
    <t>Monthly Almond ET -- Some Cover Crop, Fanjet
(CIMIS estimate for Shafter, SSJV)</t>
  </si>
  <si>
    <t>NO. IRRIGS USING 24 HR SETS</t>
  </si>
  <si>
    <t>NO. IRRIGS USING 18 HR SETS</t>
  </si>
  <si>
    <t>NO. IRRIGS USING 12 HR SETS</t>
  </si>
  <si>
    <t>Actual 24 hr sets run for year</t>
  </si>
  <si>
    <t>SEASON APPLIED INCHES</t>
  </si>
  <si>
    <t>TOTAL SETS FOR YEAR</t>
  </si>
  <si>
    <r>
      <t>CALCULATING REQUIRED IRRIGATION SETS:  SYSTEM @ 
           2-10.7 gph FANJETS/TREE @ 21 X 24 FT SPACING</t>
    </r>
    <r>
      <rPr>
        <sz val="10"/>
        <rFont val="Arial"/>
        <family val="2"/>
      </rPr>
      <t xml:space="preserve">
          = 21.4 gph = 514 g/tree/24 hrs = </t>
    </r>
    <r>
      <rPr>
        <b/>
        <sz val="12"/>
        <rFont val="Arial"/>
        <family val="2"/>
      </rPr>
      <t>1.63 in/day total</t>
    </r>
    <r>
      <rPr>
        <sz val="10"/>
        <rFont val="Arial"/>
        <family val="2"/>
      </rPr>
      <t xml:space="preserve">
                    OVER 10 x 24 ft, 240 sq ft wetted area 
                             </t>
    </r>
  </si>
  <si>
    <t>REFERENCES</t>
  </si>
  <si>
    <t>Crop Water Use – A Guide for Scheduling Irrigations in the Southern San Joaquin Valley. 1977-1991. Dept of Water Resources.  (Published 1993)</t>
  </si>
  <si>
    <t>Doorenbos, J. and Kassam, A. H. 1979. Yield response to water. FAO Irrig. and Drain. Paper No. 33, FAO, Rome, Italy. 193 pp.</t>
  </si>
  <si>
    <t>Doorenbos, J. and Pruitt, W. O., 1977. Crop water requirements. Irrigation and Drainage Paper No. 24, (rev.) FAO, Rome, Italy. 144 p.</t>
  </si>
  <si>
    <t>Drought Irrigation Strategies for Deciduous Orchards. UC Publication 21453.</t>
  </si>
  <si>
    <t>Drought Tips for Vegetable and Field Crop Production. UC Publication 21466.</t>
  </si>
  <si>
    <t>FAO.  2005. CROPWAT – computer model for calculating climate data, ET and irrigation scheduling.  http://www.fao.org/WAICENT/FAOINFO/AGRICULT/AGL/AGLW/cropwat.stm</t>
  </si>
  <si>
    <t>Grattan, S.R., Bowers, W., Dong, A., Snyder, R., Carroll, J. J. and George, W. 1998. New crop coefficients estimate water use of vegetables, row crops. California Agriculture, Vol 52, No. 1.</t>
  </si>
  <si>
    <t>Irrigation Scheduling: A Guide for Efficient On-Farm Water Management. UC Publication 21454.</t>
  </si>
  <si>
    <t>Jones, D.W., R.L. Snyder, S. Eching and H. Gomez-McPherson.  1999.  California Irrigation Management Information System (CIMIS) Reference Evapotranspiration. Climate zone map, Dept. of Water Resources, Sacramento, CA.</t>
  </si>
  <si>
    <t>Pruitt, W.O., Fereres, E., Kaita, K. and Snyder, R.L. 1987. Reference Evapotranspiration (ETo) for California. UC Bulletin 1922.</t>
  </si>
  <si>
    <t>Using Reference Evapotranspiration (ETo) and Crop Coefficients to Estimate Crop Evapotranspiration (ETc) for Agronomic Crops, Grasses, and Vegetable Crops. UC Publication 21427.</t>
  </si>
  <si>
    <t>Using Reference Evapotranspiration (ETo) and Crop Coefficients to Estimate Crop Evapotranspiration (ETc) for Trees and Vines. UC Publication 21428.</t>
  </si>
  <si>
    <r>
      <t>Determining Daily Reference Evapotranspiration (ET</t>
    </r>
    <r>
      <rPr>
        <sz val="7"/>
        <rFont val="Times New Roman"/>
        <family val="1"/>
      </rPr>
      <t>o</t>
    </r>
    <r>
      <rPr>
        <sz val="11"/>
        <rFont val="Times New Roman"/>
        <family val="1"/>
      </rPr>
      <t>). UC Publication 21426.</t>
    </r>
  </si>
  <si>
    <t>(IMPORTANT NOTE:  Crop coefficients used in these tables have been developed from data and personal experience from irrigation/soil moisture monitoring demonstrations and trials in more than 50 almond orchards over 18 years collected by Blake Sanden, Irrigation &amp; Agronomy Advisor, UCCE Kern County.)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</si>
</sst>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.75"/>
      <name val="Arial"/>
      <family val="2"/>
    </font>
    <font>
      <b/>
      <sz val="18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4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2" fontId="13" fillId="0" borderId="9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0" applyFont="1" applyBorder="1" applyAlignment="1" quotePrefix="1">
      <alignment horizontal="center"/>
    </xf>
    <xf numFmtId="2" fontId="12" fillId="0" borderId="7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2" fontId="15" fillId="0" borderId="4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/>
    </xf>
    <xf numFmtId="0" fontId="15" fillId="0" borderId="6" xfId="0" applyFont="1" applyBorder="1" applyAlignment="1">
      <alignment/>
    </xf>
    <xf numFmtId="2" fontId="15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2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2" fontId="12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9" fillId="0" borderId="17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9" fillId="0" borderId="0" xfId="21" applyFont="1" applyAlignment="1">
      <alignment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9" fontId="17" fillId="0" borderId="6" xfId="21" applyFont="1" applyBorder="1" applyAlignment="1" quotePrefix="1">
      <alignment horizontal="center" wrapText="1"/>
    </xf>
    <xf numFmtId="0" fontId="12" fillId="0" borderId="6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15" fillId="0" borderId="2" xfId="0" applyNumberFormat="1" applyFont="1" applyBorder="1" applyAlignment="1">
      <alignment/>
    </xf>
    <xf numFmtId="0" fontId="15" fillId="0" borderId="2" xfId="0" applyFont="1" applyBorder="1" applyAlignment="1">
      <alignment/>
    </xf>
    <xf numFmtId="171" fontId="5" fillId="0" borderId="0" xfId="0" applyNumberFormat="1" applyFont="1" applyFill="1" applyBorder="1" applyAlignment="1">
      <alignment horizontal="center"/>
    </xf>
    <xf numFmtId="171" fontId="14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center"/>
    </xf>
    <xf numFmtId="171" fontId="18" fillId="0" borderId="8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71" fontId="19" fillId="0" borderId="9" xfId="0" applyNumberFormat="1" applyFont="1" applyBorder="1" applyAlignment="1">
      <alignment/>
    </xf>
    <xf numFmtId="171" fontId="12" fillId="0" borderId="5" xfId="0" applyNumberFormat="1" applyFont="1" applyBorder="1" applyAlignment="1">
      <alignment/>
    </xf>
    <xf numFmtId="171" fontId="12" fillId="0" borderId="7" xfId="0" applyNumberFormat="1" applyFont="1" applyBorder="1" applyAlignment="1">
      <alignment/>
    </xf>
    <xf numFmtId="171" fontId="20" fillId="0" borderId="7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left"/>
    </xf>
    <xf numFmtId="2" fontId="22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4" xfId="0" applyBorder="1" applyAlignment="1">
      <alignment wrapText="1"/>
    </xf>
    <xf numFmtId="0" fontId="9" fillId="0" borderId="2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23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505"/>
          <c:w val="0.971"/>
          <c:h val="0.9495"/>
        </c:manualLayout>
      </c:layout>
      <c:lineChart>
        <c:grouping val="standard"/>
        <c:varyColors val="0"/>
        <c:ser>
          <c:idx val="0"/>
          <c:order val="0"/>
          <c:tx>
            <c:strRef>
              <c:f>'Monthly ET-SSJV'!$J$3</c:f>
              <c:strCache>
                <c:ptCount val="1"/>
                <c:pt idx="0">
                  <c:v>DRIP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ET-SSJV'!$I$4:$I$15</c:f>
              <c:strCache/>
            </c:strRef>
          </c:cat>
          <c:val>
            <c:numRef>
              <c:f>'Monthly ET-SSJV'!$J$4:$J$15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'Monthly ET-SSJV'!$K$3</c:f>
              <c:strCache>
                <c:ptCount val="1"/>
                <c:pt idx="0">
                  <c:v>MICRO SPRINKLER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ET-SSJV'!$I$4:$I$15</c:f>
              <c:strCache/>
            </c:strRef>
          </c:cat>
          <c:val>
            <c:numRef>
              <c:f>'Monthly ET-SSJV'!$K$4:$K$15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'Monthly ET-SSJV'!$L$3</c:f>
              <c:strCache>
                <c:ptCount val="1"/>
                <c:pt idx="0">
                  <c:v>FLOOD (with harvest cutoff stress)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'Monthly ET-SSJV'!$I$4:$I$15</c:f>
              <c:strCache/>
            </c:strRef>
          </c:cat>
          <c:val>
            <c:numRef>
              <c:f>'Monthly ET-SSJV'!$L$4:$L$15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3667048"/>
        <c:axId val="13241385"/>
      </c:line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41385"/>
        <c:crosses val="autoZero"/>
        <c:auto val="1"/>
        <c:lblOffset val="100"/>
        <c:noMultiLvlLbl val="0"/>
      </c:catAx>
      <c:valAx>
        <c:axId val="13241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 Almond ET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36670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725"/>
          <c:y val="0.742"/>
          <c:w val="0.46625"/>
          <c:h val="0.183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</cdr:y>
    </cdr:from>
    <cdr:to>
      <cdr:x>0.8525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0"/>
          <a:ext cx="3676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Normal Year Monthly Almond ET for S. San Joaquin Valley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333375</xdr:rowOff>
    </xdr:from>
    <xdr:to>
      <xdr:col>14</xdr:col>
      <xdr:colOff>428625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4610100" y="333375"/>
        <a:ext cx="52959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18</xdr:row>
      <xdr:rowOff>114300</xdr:rowOff>
    </xdr:from>
    <xdr:to>
      <xdr:col>5</xdr:col>
      <xdr:colOff>542925</xdr:colOff>
      <xdr:row>18</xdr:row>
      <xdr:rowOff>333375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57375" y="4457700"/>
          <a:ext cx="2486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Percent of Mature Tree 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12</xdr:row>
      <xdr:rowOff>76200</xdr:rowOff>
    </xdr:from>
    <xdr:to>
      <xdr:col>12</xdr:col>
      <xdr:colOff>428625</xdr:colOff>
      <xdr:row>17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29050" y="2867025"/>
          <a:ext cx="219075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Enter the number of sets run for each month here to look at the final applied inches for that month and then total for the year.</a:t>
          </a:r>
        </a:p>
      </xdr:txBody>
    </xdr:sp>
    <xdr:clientData/>
  </xdr:twoCellAnchor>
  <xdr:twoCellAnchor>
    <xdr:from>
      <xdr:col>12</xdr:col>
      <xdr:colOff>352425</xdr:colOff>
      <xdr:row>13</xdr:row>
      <xdr:rowOff>38100</xdr:rowOff>
    </xdr:from>
    <xdr:to>
      <xdr:col>17</xdr:col>
      <xdr:colOff>161925</xdr:colOff>
      <xdr:row>19</xdr:row>
      <xdr:rowOff>485775</xdr:rowOff>
    </xdr:to>
    <xdr:sp>
      <xdr:nvSpPr>
        <xdr:cNvPr id="2" name="Line 2"/>
        <xdr:cNvSpPr>
          <a:spLocks/>
        </xdr:cNvSpPr>
      </xdr:nvSpPr>
      <xdr:spPr>
        <a:xfrm>
          <a:off x="5943600" y="3038475"/>
          <a:ext cx="2905125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O1" sqref="O1:Q16384"/>
    </sheetView>
  </sheetViews>
  <sheetFormatPr defaultColWidth="9.140625" defaultRowHeight="12.75"/>
  <cols>
    <col min="1" max="1" width="7.140625" style="5" customWidth="1"/>
    <col min="2" max="2" width="12.7109375" style="3" customWidth="1"/>
    <col min="3" max="3" width="0.42578125" style="3" hidden="1" customWidth="1"/>
    <col min="4" max="6" width="8.421875" style="3" hidden="1" customWidth="1"/>
    <col min="7" max="7" width="12.140625" style="6" customWidth="1"/>
    <col min="8" max="8" width="1.57421875" style="5" customWidth="1"/>
    <col min="9" max="12" width="11.28125" style="3" customWidth="1"/>
    <col min="13" max="13" width="11.28125" style="2" customWidth="1"/>
  </cols>
  <sheetData>
    <row r="1" spans="1:13" ht="18.75" thickBot="1">
      <c r="A1" s="7" t="s">
        <v>15</v>
      </c>
      <c r="B1" s="8"/>
      <c r="C1" s="8"/>
      <c r="D1" s="8"/>
      <c r="E1" s="8"/>
      <c r="F1" s="8"/>
      <c r="G1" s="9"/>
      <c r="H1" s="10"/>
      <c r="I1" s="8"/>
      <c r="J1" s="8"/>
      <c r="K1" s="8"/>
      <c r="L1" s="8"/>
      <c r="M1" s="11"/>
    </row>
    <row r="2" spans="1:13" ht="30">
      <c r="A2" s="12"/>
      <c r="B2" s="13" t="s">
        <v>0</v>
      </c>
      <c r="C2" s="2"/>
      <c r="D2" s="2"/>
      <c r="E2" s="2"/>
      <c r="F2" s="2"/>
      <c r="G2" s="14" t="s">
        <v>1</v>
      </c>
      <c r="H2" s="15"/>
      <c r="I2" s="120" t="s">
        <v>16</v>
      </c>
      <c r="J2" s="121"/>
      <c r="K2" s="121"/>
      <c r="L2" s="121"/>
      <c r="M2" s="122"/>
    </row>
    <row r="3" spans="1:13" ht="30.75" thickBot="1">
      <c r="A3" s="16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9" t="s">
        <v>8</v>
      </c>
      <c r="H3" s="20"/>
      <c r="I3" s="21" t="s">
        <v>9</v>
      </c>
      <c r="J3" s="17" t="s">
        <v>10</v>
      </c>
      <c r="K3" s="17" t="s">
        <v>11</v>
      </c>
      <c r="L3" s="17" t="s">
        <v>12</v>
      </c>
      <c r="M3" s="22" t="s">
        <v>13</v>
      </c>
    </row>
    <row r="4" spans="1:13" ht="18" customHeight="1">
      <c r="A4" s="24">
        <v>36897</v>
      </c>
      <c r="B4" s="6">
        <v>0.21410459587955624</v>
      </c>
      <c r="C4" s="6">
        <f aca="true" t="shared" si="0" ref="C4:C55">G4*0.3</f>
        <v>0.09</v>
      </c>
      <c r="D4" s="6">
        <f aca="true" t="shared" si="1" ref="D4:D55">G4*0.45</f>
        <v>0.135</v>
      </c>
      <c r="E4" s="6">
        <f aca="true" t="shared" si="2" ref="E4:E55">G4*0.65</f>
        <v>0.195</v>
      </c>
      <c r="F4" s="6">
        <f aca="true" t="shared" si="3" ref="F4:F55">G4*0.85</f>
        <v>0.255</v>
      </c>
      <c r="G4" s="6">
        <v>0.3</v>
      </c>
      <c r="I4" s="25">
        <f aca="true" t="shared" si="4" ref="I4:M35">$B4*C4</f>
        <v>0.01926941362916006</v>
      </c>
      <c r="J4" s="9">
        <f t="shared" si="4"/>
        <v>0.028904120443740095</v>
      </c>
      <c r="K4" s="9">
        <f t="shared" si="4"/>
        <v>0.04175039619651347</v>
      </c>
      <c r="L4" s="9">
        <f t="shared" si="4"/>
        <v>0.05459667194928684</v>
      </c>
      <c r="M4" s="26">
        <f t="shared" si="4"/>
        <v>0.06423137876386686</v>
      </c>
    </row>
    <row r="5" spans="1:13" ht="15">
      <c r="A5" s="24">
        <f aca="true" t="shared" si="5" ref="A5:A55">A4+7</f>
        <v>36904</v>
      </c>
      <c r="B5" s="6">
        <v>0.27527733755942946</v>
      </c>
      <c r="C5" s="6">
        <f t="shared" si="0"/>
        <v>0.09</v>
      </c>
      <c r="D5" s="6">
        <f t="shared" si="1"/>
        <v>0.135</v>
      </c>
      <c r="E5" s="6">
        <f t="shared" si="2"/>
        <v>0.195</v>
      </c>
      <c r="F5" s="6">
        <f t="shared" si="3"/>
        <v>0.255</v>
      </c>
      <c r="G5" s="6">
        <v>0.3</v>
      </c>
      <c r="I5" s="27">
        <f t="shared" si="4"/>
        <v>0.02477496038034865</v>
      </c>
      <c r="J5" s="28">
        <f t="shared" si="4"/>
        <v>0.03716244057052298</v>
      </c>
      <c r="K5" s="28">
        <f t="shared" si="4"/>
        <v>0.053679080824088746</v>
      </c>
      <c r="L5" s="28">
        <f t="shared" si="4"/>
        <v>0.07019572107765451</v>
      </c>
      <c r="M5" s="29">
        <f t="shared" si="4"/>
        <v>0.08258320126782884</v>
      </c>
    </row>
    <row r="6" spans="1:13" ht="15">
      <c r="A6" s="24">
        <f t="shared" si="5"/>
        <v>36911</v>
      </c>
      <c r="B6" s="6">
        <v>0.2956682514527205</v>
      </c>
      <c r="C6" s="6">
        <f t="shared" si="0"/>
        <v>0.09</v>
      </c>
      <c r="D6" s="6">
        <f t="shared" si="1"/>
        <v>0.135</v>
      </c>
      <c r="E6" s="6">
        <f t="shared" si="2"/>
        <v>0.195</v>
      </c>
      <c r="F6" s="6">
        <f t="shared" si="3"/>
        <v>0.255</v>
      </c>
      <c r="G6" s="6">
        <v>0.3</v>
      </c>
      <c r="I6" s="27">
        <f t="shared" si="4"/>
        <v>0.026610142630744845</v>
      </c>
      <c r="J6" s="28">
        <f t="shared" si="4"/>
        <v>0.03991521394611727</v>
      </c>
      <c r="K6" s="28">
        <f t="shared" si="4"/>
        <v>0.057655309033280505</v>
      </c>
      <c r="L6" s="28">
        <f t="shared" si="4"/>
        <v>0.07539540412044374</v>
      </c>
      <c r="M6" s="29">
        <f t="shared" si="4"/>
        <v>0.08870047543581615</v>
      </c>
    </row>
    <row r="7" spans="1:13" ht="15">
      <c r="A7" s="24">
        <f t="shared" si="5"/>
        <v>36918</v>
      </c>
      <c r="B7" s="6">
        <v>0.3568409931325937</v>
      </c>
      <c r="C7" s="6">
        <f t="shared" si="0"/>
        <v>0.09</v>
      </c>
      <c r="D7" s="6">
        <f t="shared" si="1"/>
        <v>0.135</v>
      </c>
      <c r="E7" s="6">
        <f t="shared" si="2"/>
        <v>0.195</v>
      </c>
      <c r="F7" s="6">
        <f t="shared" si="3"/>
        <v>0.255</v>
      </c>
      <c r="G7" s="6">
        <v>0.3</v>
      </c>
      <c r="I7" s="27">
        <f t="shared" si="4"/>
        <v>0.03211568938193343</v>
      </c>
      <c r="J7" s="28">
        <f t="shared" si="4"/>
        <v>0.048173534072900155</v>
      </c>
      <c r="K7" s="28">
        <f t="shared" si="4"/>
        <v>0.06958399366085577</v>
      </c>
      <c r="L7" s="28">
        <f t="shared" si="4"/>
        <v>0.09099445324881139</v>
      </c>
      <c r="M7" s="29">
        <f t="shared" si="4"/>
        <v>0.10705229793977811</v>
      </c>
    </row>
    <row r="8" spans="1:13" ht="15">
      <c r="A8" s="24">
        <f t="shared" si="5"/>
        <v>36925</v>
      </c>
      <c r="B8" s="6">
        <v>0.41801373481246695</v>
      </c>
      <c r="C8" s="6">
        <f t="shared" si="0"/>
        <v>0.09</v>
      </c>
      <c r="D8" s="6">
        <f t="shared" si="1"/>
        <v>0.135</v>
      </c>
      <c r="E8" s="6">
        <f t="shared" si="2"/>
        <v>0.195</v>
      </c>
      <c r="F8" s="6">
        <f t="shared" si="3"/>
        <v>0.255</v>
      </c>
      <c r="G8" s="6">
        <v>0.3</v>
      </c>
      <c r="I8" s="27">
        <f t="shared" si="4"/>
        <v>0.03762123613312202</v>
      </c>
      <c r="J8" s="28">
        <f t="shared" si="4"/>
        <v>0.056431854199683044</v>
      </c>
      <c r="K8" s="28">
        <f t="shared" si="4"/>
        <v>0.08151267828843106</v>
      </c>
      <c r="L8" s="28">
        <f t="shared" si="4"/>
        <v>0.10659350237717907</v>
      </c>
      <c r="M8" s="29">
        <f t="shared" si="4"/>
        <v>0.12540412044374008</v>
      </c>
    </row>
    <row r="9" spans="1:13" ht="15">
      <c r="A9" s="24">
        <f t="shared" si="5"/>
        <v>36932</v>
      </c>
      <c r="B9" s="6">
        <v>0.46899101954569467</v>
      </c>
      <c r="C9" s="6">
        <f t="shared" si="0"/>
        <v>0.09</v>
      </c>
      <c r="D9" s="6">
        <f t="shared" si="1"/>
        <v>0.135</v>
      </c>
      <c r="E9" s="6">
        <f t="shared" si="2"/>
        <v>0.195</v>
      </c>
      <c r="F9" s="6">
        <f t="shared" si="3"/>
        <v>0.255</v>
      </c>
      <c r="G9" s="6">
        <v>0.3</v>
      </c>
      <c r="I9" s="27">
        <f t="shared" si="4"/>
        <v>0.042209191759112516</v>
      </c>
      <c r="J9" s="28">
        <f t="shared" si="4"/>
        <v>0.06331378763866878</v>
      </c>
      <c r="K9" s="28">
        <f t="shared" si="4"/>
        <v>0.09145324881141047</v>
      </c>
      <c r="L9" s="28">
        <f t="shared" si="4"/>
        <v>0.11959270998415214</v>
      </c>
      <c r="M9" s="29">
        <f t="shared" si="4"/>
        <v>0.1406973058637084</v>
      </c>
    </row>
    <row r="10" spans="1:13" ht="15">
      <c r="A10" s="24">
        <f t="shared" si="5"/>
        <v>36939</v>
      </c>
      <c r="B10" s="6">
        <v>0.5403592181722134</v>
      </c>
      <c r="C10" s="6">
        <f t="shared" si="0"/>
        <v>0.09</v>
      </c>
      <c r="D10" s="6">
        <f t="shared" si="1"/>
        <v>0.135</v>
      </c>
      <c r="E10" s="6">
        <f t="shared" si="2"/>
        <v>0.195</v>
      </c>
      <c r="F10" s="6">
        <f t="shared" si="3"/>
        <v>0.255</v>
      </c>
      <c r="G10" s="6">
        <v>0.3</v>
      </c>
      <c r="I10" s="27">
        <f t="shared" si="4"/>
        <v>0.04863232963549921</v>
      </c>
      <c r="J10" s="28">
        <f t="shared" si="4"/>
        <v>0.07294849445324882</v>
      </c>
      <c r="K10" s="28">
        <f t="shared" si="4"/>
        <v>0.10537004754358162</v>
      </c>
      <c r="L10" s="28">
        <f t="shared" si="4"/>
        <v>0.13779160063391444</v>
      </c>
      <c r="M10" s="29">
        <f t="shared" si="4"/>
        <v>0.16210776545166403</v>
      </c>
    </row>
    <row r="11" spans="1:13" ht="15">
      <c r="A11" s="24">
        <f t="shared" si="5"/>
        <v>36946</v>
      </c>
      <c r="B11" s="6">
        <v>0.6117274167987321</v>
      </c>
      <c r="C11" s="6">
        <f t="shared" si="0"/>
        <v>0.09</v>
      </c>
      <c r="D11" s="6">
        <f t="shared" si="1"/>
        <v>0.135</v>
      </c>
      <c r="E11" s="6">
        <f t="shared" si="2"/>
        <v>0.195</v>
      </c>
      <c r="F11" s="6">
        <f t="shared" si="3"/>
        <v>0.255</v>
      </c>
      <c r="G11" s="6">
        <v>0.3</v>
      </c>
      <c r="I11" s="27">
        <f t="shared" si="4"/>
        <v>0.055055467511885885</v>
      </c>
      <c r="J11" s="28">
        <f t="shared" si="4"/>
        <v>0.08258320126782884</v>
      </c>
      <c r="K11" s="28">
        <f t="shared" si="4"/>
        <v>0.11928684627575277</v>
      </c>
      <c r="L11" s="28">
        <f t="shared" si="4"/>
        <v>0.1559904912836767</v>
      </c>
      <c r="M11" s="29">
        <f t="shared" si="4"/>
        <v>0.18351822503961962</v>
      </c>
    </row>
    <row r="12" spans="1:13" ht="15">
      <c r="A12" s="24">
        <f t="shared" si="5"/>
        <v>36953</v>
      </c>
      <c r="B12" s="6">
        <v>0.6932910723718965</v>
      </c>
      <c r="C12" s="6">
        <f t="shared" si="0"/>
        <v>0.11717999999999999</v>
      </c>
      <c r="D12" s="6">
        <f t="shared" si="1"/>
        <v>0.17577</v>
      </c>
      <c r="E12" s="6">
        <f t="shared" si="2"/>
        <v>0.25389</v>
      </c>
      <c r="F12" s="6">
        <f t="shared" si="3"/>
        <v>0.33200999999999997</v>
      </c>
      <c r="G12" s="6">
        <v>0.3906</v>
      </c>
      <c r="I12" s="27">
        <f t="shared" si="4"/>
        <v>0.08123984786053882</v>
      </c>
      <c r="J12" s="28">
        <f t="shared" si="4"/>
        <v>0.12185977179080824</v>
      </c>
      <c r="K12" s="28">
        <f t="shared" si="4"/>
        <v>0.1760196703645008</v>
      </c>
      <c r="L12" s="28">
        <f t="shared" si="4"/>
        <v>0.23017956893819333</v>
      </c>
      <c r="M12" s="29">
        <f t="shared" si="4"/>
        <v>0.2707994928684628</v>
      </c>
    </row>
    <row r="13" spans="1:13" ht="15">
      <c r="A13" s="24">
        <f t="shared" si="5"/>
        <v>36960</v>
      </c>
      <c r="B13" s="6">
        <v>0.7850501848917063</v>
      </c>
      <c r="C13" s="6">
        <f t="shared" si="0"/>
        <v>0.17136000000000004</v>
      </c>
      <c r="D13" s="6">
        <f t="shared" si="1"/>
        <v>0.2570400000000001</v>
      </c>
      <c r="E13" s="6">
        <f t="shared" si="2"/>
        <v>0.3712800000000001</v>
      </c>
      <c r="F13" s="6">
        <f t="shared" si="3"/>
        <v>0.4855200000000001</v>
      </c>
      <c r="G13" s="6">
        <v>0.5712000000000002</v>
      </c>
      <c r="I13" s="27">
        <f t="shared" si="4"/>
        <v>0.13452619968304283</v>
      </c>
      <c r="J13" s="28">
        <f t="shared" si="4"/>
        <v>0.20178929952456426</v>
      </c>
      <c r="K13" s="28">
        <f t="shared" si="4"/>
        <v>0.2914734326465928</v>
      </c>
      <c r="L13" s="28">
        <f t="shared" si="4"/>
        <v>0.38115756576862136</v>
      </c>
      <c r="M13" s="29">
        <f t="shared" si="4"/>
        <v>0.44842066561014277</v>
      </c>
    </row>
    <row r="14" spans="1:13" ht="15">
      <c r="A14" s="24">
        <f t="shared" si="5"/>
        <v>36967</v>
      </c>
      <c r="B14" s="6">
        <v>0.8870047543581616</v>
      </c>
      <c r="C14" s="6">
        <f t="shared" si="0"/>
        <v>0.17855999999999997</v>
      </c>
      <c r="D14" s="6">
        <f t="shared" si="1"/>
        <v>0.26783999999999997</v>
      </c>
      <c r="E14" s="6">
        <f t="shared" si="2"/>
        <v>0.38688</v>
      </c>
      <c r="F14" s="6">
        <f t="shared" si="3"/>
        <v>0.5059199999999999</v>
      </c>
      <c r="G14" s="6">
        <v>0.5952</v>
      </c>
      <c r="I14" s="27">
        <f t="shared" si="4"/>
        <v>0.1583835689381933</v>
      </c>
      <c r="J14" s="28">
        <f t="shared" si="4"/>
        <v>0.23757535340728997</v>
      </c>
      <c r="K14" s="28">
        <f t="shared" si="4"/>
        <v>0.34316439936608556</v>
      </c>
      <c r="L14" s="28">
        <f t="shared" si="4"/>
        <v>0.44875344532488104</v>
      </c>
      <c r="M14" s="29">
        <f t="shared" si="4"/>
        <v>0.5279452297939777</v>
      </c>
    </row>
    <row r="15" spans="1:13" ht="15">
      <c r="A15" s="24">
        <f t="shared" si="5"/>
        <v>36974</v>
      </c>
      <c r="B15" s="6">
        <v>0.9787638668779715</v>
      </c>
      <c r="C15" s="6">
        <f t="shared" si="0"/>
        <v>0.18590582278481013</v>
      </c>
      <c r="D15" s="6">
        <f t="shared" si="1"/>
        <v>0.2788587341772152</v>
      </c>
      <c r="E15" s="6">
        <f t="shared" si="2"/>
        <v>0.4027959493670886</v>
      </c>
      <c r="F15" s="6">
        <f t="shared" si="3"/>
        <v>0.5267331645569621</v>
      </c>
      <c r="G15" s="6">
        <v>0.6196860759493671</v>
      </c>
      <c r="I15" s="27">
        <f t="shared" si="4"/>
        <v>0.18195790198399164</v>
      </c>
      <c r="J15" s="28">
        <f t="shared" si="4"/>
        <v>0.27293685297598747</v>
      </c>
      <c r="K15" s="28">
        <f t="shared" si="4"/>
        <v>0.39424212096531525</v>
      </c>
      <c r="L15" s="28">
        <f t="shared" si="4"/>
        <v>0.515547388954643</v>
      </c>
      <c r="M15" s="29">
        <f t="shared" si="4"/>
        <v>0.6065263399466388</v>
      </c>
    </row>
    <row r="16" spans="1:13" ht="15">
      <c r="A16" s="24">
        <f t="shared" si="5"/>
        <v>36981</v>
      </c>
      <c r="B16" s="6">
        <v>1.0909138932910725</v>
      </c>
      <c r="C16" s="6">
        <f t="shared" si="0"/>
        <v>0.1998418604651163</v>
      </c>
      <c r="D16" s="6">
        <f t="shared" si="1"/>
        <v>0.2997627906976745</v>
      </c>
      <c r="E16" s="6">
        <f t="shared" si="2"/>
        <v>0.43299069767441867</v>
      </c>
      <c r="F16" s="6">
        <f t="shared" si="3"/>
        <v>0.5662186046511628</v>
      </c>
      <c r="G16" s="6">
        <v>0.666139534883721</v>
      </c>
      <c r="I16" s="27">
        <f t="shared" si="4"/>
        <v>0.21801026204253127</v>
      </c>
      <c r="J16" s="28">
        <f t="shared" si="4"/>
        <v>0.32701539306379696</v>
      </c>
      <c r="K16" s="28">
        <f t="shared" si="4"/>
        <v>0.47235556775881776</v>
      </c>
      <c r="L16" s="28">
        <f t="shared" si="4"/>
        <v>0.6176957424538385</v>
      </c>
      <c r="M16" s="29">
        <f t="shared" si="4"/>
        <v>0.7267008734751043</v>
      </c>
    </row>
    <row r="17" spans="1:13" ht="15">
      <c r="A17" s="24">
        <f t="shared" si="5"/>
        <v>36988</v>
      </c>
      <c r="B17" s="6">
        <v>1.1928684627575277</v>
      </c>
      <c r="C17" s="6">
        <f t="shared" si="0"/>
        <v>0.20610382978723404</v>
      </c>
      <c r="D17" s="6">
        <f t="shared" si="1"/>
        <v>0.3091557446808511</v>
      </c>
      <c r="E17" s="6">
        <f t="shared" si="2"/>
        <v>0.44655829787234047</v>
      </c>
      <c r="F17" s="6">
        <f t="shared" si="3"/>
        <v>0.5839608510638298</v>
      </c>
      <c r="G17" s="6">
        <v>0.6870127659574469</v>
      </c>
      <c r="I17" s="27">
        <f t="shared" si="4"/>
        <v>0.24585475860673703</v>
      </c>
      <c r="J17" s="28">
        <f t="shared" si="4"/>
        <v>0.36878213791010556</v>
      </c>
      <c r="K17" s="28">
        <f t="shared" si="4"/>
        <v>0.5326853103145969</v>
      </c>
      <c r="L17" s="28">
        <f t="shared" si="4"/>
        <v>0.6965884827190882</v>
      </c>
      <c r="M17" s="29">
        <f t="shared" si="4"/>
        <v>0.8195158620224567</v>
      </c>
    </row>
    <row r="18" spans="1:13" ht="15">
      <c r="A18" s="24">
        <f t="shared" si="5"/>
        <v>36995</v>
      </c>
      <c r="B18" s="6">
        <v>1.315213946117274</v>
      </c>
      <c r="C18" s="6">
        <f t="shared" si="0"/>
        <v>0.21032307692307692</v>
      </c>
      <c r="D18" s="6">
        <f t="shared" si="1"/>
        <v>0.31548461538461536</v>
      </c>
      <c r="E18" s="6">
        <f t="shared" si="2"/>
        <v>0.4557</v>
      </c>
      <c r="F18" s="6">
        <f t="shared" si="3"/>
        <v>0.5959153846153846</v>
      </c>
      <c r="G18" s="6">
        <v>0.701076923076923</v>
      </c>
      <c r="I18" s="27">
        <f t="shared" si="4"/>
        <v>0.276619843959527</v>
      </c>
      <c r="J18" s="28">
        <f t="shared" si="4"/>
        <v>0.41492976593929043</v>
      </c>
      <c r="K18" s="28">
        <f t="shared" si="4"/>
        <v>0.5993429952456418</v>
      </c>
      <c r="L18" s="28">
        <f t="shared" si="4"/>
        <v>0.7837562245519931</v>
      </c>
      <c r="M18" s="29">
        <f t="shared" si="4"/>
        <v>0.9220661465317566</v>
      </c>
    </row>
    <row r="19" spans="1:13" ht="15">
      <c r="A19" s="24">
        <f t="shared" si="5"/>
        <v>37002</v>
      </c>
      <c r="B19" s="6">
        <v>1.4069730586370839</v>
      </c>
      <c r="C19" s="6">
        <f t="shared" si="0"/>
        <v>0.22599000000000002</v>
      </c>
      <c r="D19" s="6">
        <f t="shared" si="1"/>
        <v>0.33898500000000004</v>
      </c>
      <c r="E19" s="6">
        <f t="shared" si="2"/>
        <v>0.48964500000000005</v>
      </c>
      <c r="F19" s="6">
        <f t="shared" si="3"/>
        <v>0.640305</v>
      </c>
      <c r="G19" s="6">
        <v>0.7533000000000001</v>
      </c>
      <c r="I19" s="27">
        <f t="shared" si="4"/>
        <v>0.3179618415213946</v>
      </c>
      <c r="J19" s="28">
        <f t="shared" si="4"/>
        <v>0.4769427622820919</v>
      </c>
      <c r="K19" s="28">
        <f t="shared" si="4"/>
        <v>0.688917323296355</v>
      </c>
      <c r="L19" s="28">
        <f t="shared" si="4"/>
        <v>0.9008918843106181</v>
      </c>
      <c r="M19" s="29">
        <f t="shared" si="4"/>
        <v>1.0598728050713153</v>
      </c>
    </row>
    <row r="20" spans="1:13" ht="15">
      <c r="A20" s="24">
        <f t="shared" si="5"/>
        <v>37009</v>
      </c>
      <c r="B20" s="6">
        <v>1.4885367142102481</v>
      </c>
      <c r="C20" s="6">
        <f t="shared" si="0"/>
        <v>0.2324231404958678</v>
      </c>
      <c r="D20" s="6">
        <f t="shared" si="1"/>
        <v>0.3486347107438017</v>
      </c>
      <c r="E20" s="6">
        <f t="shared" si="2"/>
        <v>0.5035834710743803</v>
      </c>
      <c r="F20" s="6">
        <f t="shared" si="3"/>
        <v>0.6585322314049588</v>
      </c>
      <c r="G20" s="6">
        <v>0.7747438016528927</v>
      </c>
      <c r="I20" s="27">
        <f t="shared" si="4"/>
        <v>0.3459703778601459</v>
      </c>
      <c r="J20" s="28">
        <f t="shared" si="4"/>
        <v>0.5189555667902189</v>
      </c>
      <c r="K20" s="28">
        <f t="shared" si="4"/>
        <v>0.7496024853636496</v>
      </c>
      <c r="L20" s="28">
        <f t="shared" si="4"/>
        <v>0.98024940393708</v>
      </c>
      <c r="M20" s="29">
        <f t="shared" si="4"/>
        <v>1.153234592867153</v>
      </c>
    </row>
    <row r="21" spans="1:13" ht="15">
      <c r="A21" s="24">
        <f t="shared" si="5"/>
        <v>37016</v>
      </c>
      <c r="B21" s="6">
        <v>1.5904912836767036</v>
      </c>
      <c r="C21" s="6">
        <f t="shared" si="0"/>
        <v>0.24036923076923078</v>
      </c>
      <c r="D21" s="6">
        <f t="shared" si="1"/>
        <v>0.36055384615384617</v>
      </c>
      <c r="E21" s="6">
        <f t="shared" si="2"/>
        <v>0.5208</v>
      </c>
      <c r="F21" s="6">
        <f t="shared" si="3"/>
        <v>0.6810461538461539</v>
      </c>
      <c r="G21" s="6">
        <v>0.8012307692307693</v>
      </c>
      <c r="I21" s="27">
        <f t="shared" si="4"/>
        <v>0.38230516640253565</v>
      </c>
      <c r="J21" s="28">
        <f t="shared" si="4"/>
        <v>0.5734577496038035</v>
      </c>
      <c r="K21" s="28">
        <f t="shared" si="4"/>
        <v>0.8283278605388272</v>
      </c>
      <c r="L21" s="28">
        <f t="shared" si="4"/>
        <v>1.0831979714738509</v>
      </c>
      <c r="M21" s="29">
        <f t="shared" si="4"/>
        <v>1.2743505546751188</v>
      </c>
    </row>
    <row r="22" spans="1:13" ht="15">
      <c r="A22" s="24">
        <f t="shared" si="5"/>
        <v>37023</v>
      </c>
      <c r="B22" s="6">
        <v>1.6618594823032222</v>
      </c>
      <c r="C22" s="6">
        <f t="shared" si="0"/>
        <v>0.25221600000000005</v>
      </c>
      <c r="D22" s="6">
        <f t="shared" si="1"/>
        <v>0.37832400000000005</v>
      </c>
      <c r="E22" s="6">
        <f t="shared" si="2"/>
        <v>0.5464680000000001</v>
      </c>
      <c r="F22" s="6">
        <f t="shared" si="3"/>
        <v>0.7146120000000001</v>
      </c>
      <c r="G22" s="6">
        <v>0.8407200000000001</v>
      </c>
      <c r="I22" s="27">
        <f t="shared" si="4"/>
        <v>0.4191475511885896</v>
      </c>
      <c r="J22" s="28">
        <f t="shared" si="4"/>
        <v>0.6287213267828843</v>
      </c>
      <c r="K22" s="28">
        <f t="shared" si="4"/>
        <v>0.9081530275752774</v>
      </c>
      <c r="L22" s="28">
        <f t="shared" si="4"/>
        <v>1.1875847283676704</v>
      </c>
      <c r="M22" s="29">
        <f t="shared" si="4"/>
        <v>1.3971585039619652</v>
      </c>
    </row>
    <row r="23" spans="1:13" ht="15">
      <c r="A23" s="24">
        <f t="shared" si="5"/>
        <v>37030</v>
      </c>
      <c r="B23" s="6">
        <v>1.733227680929741</v>
      </c>
      <c r="C23" s="6">
        <f t="shared" si="0"/>
        <v>0.26180756756756757</v>
      </c>
      <c r="D23" s="6">
        <f t="shared" si="1"/>
        <v>0.39271135135135143</v>
      </c>
      <c r="E23" s="6">
        <f t="shared" si="2"/>
        <v>0.5672497297297299</v>
      </c>
      <c r="F23" s="6">
        <f t="shared" si="3"/>
        <v>0.7417881081081081</v>
      </c>
      <c r="G23" s="6">
        <v>0.872691891891892</v>
      </c>
      <c r="I23" s="27">
        <f t="shared" si="4"/>
        <v>0.45377212318499166</v>
      </c>
      <c r="J23" s="28">
        <f t="shared" si="4"/>
        <v>0.6806581847774876</v>
      </c>
      <c r="K23" s="28">
        <f t="shared" si="4"/>
        <v>0.9831729335674821</v>
      </c>
      <c r="L23" s="28">
        <f t="shared" si="4"/>
        <v>1.2856876823574763</v>
      </c>
      <c r="M23" s="29">
        <f t="shared" si="4"/>
        <v>1.5125737439499722</v>
      </c>
    </row>
    <row r="24" spans="1:13" ht="15">
      <c r="A24" s="24">
        <f t="shared" si="5"/>
        <v>37037</v>
      </c>
      <c r="B24" s="6">
        <v>1.7842049656629688</v>
      </c>
      <c r="C24" s="6">
        <f t="shared" si="0"/>
        <v>0.26841230769230773</v>
      </c>
      <c r="D24" s="6">
        <f t="shared" si="1"/>
        <v>0.4026184615384616</v>
      </c>
      <c r="E24" s="6">
        <f t="shared" si="2"/>
        <v>0.5815600000000001</v>
      </c>
      <c r="F24" s="6">
        <f t="shared" si="3"/>
        <v>0.7605015384615386</v>
      </c>
      <c r="G24" s="6">
        <v>0.8947076923076924</v>
      </c>
      <c r="I24" s="27">
        <f t="shared" si="4"/>
        <v>0.47890257222967214</v>
      </c>
      <c r="J24" s="28">
        <f t="shared" si="4"/>
        <v>0.7183538583445082</v>
      </c>
      <c r="K24" s="28">
        <f t="shared" si="4"/>
        <v>1.0376222398309563</v>
      </c>
      <c r="L24" s="28">
        <f t="shared" si="4"/>
        <v>1.3568906213174043</v>
      </c>
      <c r="M24" s="29">
        <f t="shared" si="4"/>
        <v>1.5963419074322405</v>
      </c>
    </row>
    <row r="25" spans="1:13" ht="15">
      <c r="A25" s="24">
        <f t="shared" si="5"/>
        <v>37044</v>
      </c>
      <c r="B25" s="6">
        <v>1.8453777073428421</v>
      </c>
      <c r="C25" s="6">
        <f t="shared" si="0"/>
        <v>0.27222184049079756</v>
      </c>
      <c r="D25" s="6">
        <f t="shared" si="1"/>
        <v>0.40833276073619634</v>
      </c>
      <c r="E25" s="6">
        <f t="shared" si="2"/>
        <v>0.5898139877300614</v>
      </c>
      <c r="F25" s="6">
        <f t="shared" si="3"/>
        <v>0.7712952147239264</v>
      </c>
      <c r="G25" s="6">
        <v>0.9074061349693252</v>
      </c>
      <c r="I25" s="27">
        <f t="shared" si="4"/>
        <v>0.5023521158935569</v>
      </c>
      <c r="J25" s="28">
        <f t="shared" si="4"/>
        <v>0.7535281738403353</v>
      </c>
      <c r="K25" s="28">
        <f t="shared" si="4"/>
        <v>1.08842958443604</v>
      </c>
      <c r="L25" s="28">
        <f t="shared" si="4"/>
        <v>1.4233309950317443</v>
      </c>
      <c r="M25" s="29">
        <f t="shared" si="4"/>
        <v>1.6745070529785229</v>
      </c>
    </row>
    <row r="26" spans="1:13" ht="15">
      <c r="A26" s="24">
        <f t="shared" si="5"/>
        <v>37051</v>
      </c>
      <c r="B26" s="6">
        <v>1.8555731642894875</v>
      </c>
      <c r="C26" s="6">
        <f t="shared" si="0"/>
        <v>0.2757176470588235</v>
      </c>
      <c r="D26" s="6">
        <f t="shared" si="1"/>
        <v>0.4135764705882353</v>
      </c>
      <c r="E26" s="6">
        <f t="shared" si="2"/>
        <v>0.5973882352941177</v>
      </c>
      <c r="F26" s="6">
        <f t="shared" si="3"/>
        <v>0.7812</v>
      </c>
      <c r="G26" s="6">
        <v>0.9190588235294118</v>
      </c>
      <c r="I26" s="27">
        <f t="shared" si="4"/>
        <v>0.5116142668033933</v>
      </c>
      <c r="J26" s="28">
        <f t="shared" si="4"/>
        <v>0.76742140020509</v>
      </c>
      <c r="K26" s="28">
        <f t="shared" si="4"/>
        <v>1.1084975780740187</v>
      </c>
      <c r="L26" s="28">
        <f t="shared" si="4"/>
        <v>1.4495737559429476</v>
      </c>
      <c r="M26" s="29">
        <f t="shared" si="4"/>
        <v>1.7053808893446443</v>
      </c>
    </row>
    <row r="27" spans="1:13" ht="15">
      <c r="A27" s="24">
        <f t="shared" si="5"/>
        <v>37058</v>
      </c>
      <c r="B27" s="6">
        <v>1.8963549920760698</v>
      </c>
      <c r="C27" s="6">
        <f t="shared" si="0"/>
        <v>0.2840727272727273</v>
      </c>
      <c r="D27" s="6">
        <f t="shared" si="1"/>
        <v>0.426109090909091</v>
      </c>
      <c r="E27" s="6">
        <f t="shared" si="2"/>
        <v>0.6154909090909092</v>
      </c>
      <c r="F27" s="6">
        <f t="shared" si="3"/>
        <v>0.8048727272727274</v>
      </c>
      <c r="G27" s="6">
        <v>0.946909090909091</v>
      </c>
      <c r="I27" s="27">
        <f t="shared" si="4"/>
        <v>0.5387027344763003</v>
      </c>
      <c r="J27" s="28">
        <f t="shared" si="4"/>
        <v>0.8080541017144506</v>
      </c>
      <c r="K27" s="28">
        <f t="shared" si="4"/>
        <v>1.167189258031984</v>
      </c>
      <c r="L27" s="28">
        <f t="shared" si="4"/>
        <v>1.5263244143495176</v>
      </c>
      <c r="M27" s="29">
        <f t="shared" si="4"/>
        <v>1.7956757815876678</v>
      </c>
    </row>
    <row r="28" spans="1:13" ht="15">
      <c r="A28" s="24">
        <f t="shared" si="5"/>
        <v>37065</v>
      </c>
      <c r="B28" s="6">
        <v>1.9269413629160062</v>
      </c>
      <c r="C28" s="6">
        <f t="shared" si="0"/>
        <v>0.29327731843575416</v>
      </c>
      <c r="D28" s="6">
        <f t="shared" si="1"/>
        <v>0.4399159776536312</v>
      </c>
      <c r="E28" s="6">
        <f t="shared" si="2"/>
        <v>0.635434189944134</v>
      </c>
      <c r="F28" s="6">
        <f t="shared" si="3"/>
        <v>0.8309524022346367</v>
      </c>
      <c r="G28" s="6">
        <v>0.9775910614525138</v>
      </c>
      <c r="I28" s="27">
        <f t="shared" si="4"/>
        <v>0.5651281956989437</v>
      </c>
      <c r="J28" s="28">
        <f t="shared" si="4"/>
        <v>0.8476922935484155</v>
      </c>
      <c r="K28" s="28">
        <f t="shared" si="4"/>
        <v>1.224444424014378</v>
      </c>
      <c r="L28" s="28">
        <f t="shared" si="4"/>
        <v>1.6011965544803404</v>
      </c>
      <c r="M28" s="29">
        <f t="shared" si="4"/>
        <v>1.883760652329812</v>
      </c>
    </row>
    <row r="29" spans="1:13" ht="15">
      <c r="A29" s="24">
        <f t="shared" si="5"/>
        <v>37072</v>
      </c>
      <c r="B29" s="6">
        <v>1.9269413629160062</v>
      </c>
      <c r="C29" s="6">
        <f t="shared" si="0"/>
        <v>0.2969423204419889</v>
      </c>
      <c r="D29" s="6">
        <f t="shared" si="1"/>
        <v>0.4454134806629835</v>
      </c>
      <c r="E29" s="6">
        <f t="shared" si="2"/>
        <v>0.6433750276243094</v>
      </c>
      <c r="F29" s="6">
        <f t="shared" si="3"/>
        <v>0.8413365745856354</v>
      </c>
      <c r="G29" s="6">
        <v>0.9898077348066299</v>
      </c>
      <c r="I29" s="27">
        <f t="shared" si="4"/>
        <v>0.5721904396599276</v>
      </c>
      <c r="J29" s="28">
        <f t="shared" si="4"/>
        <v>0.8582856594898916</v>
      </c>
      <c r="K29" s="28">
        <f t="shared" si="4"/>
        <v>1.23974595259651</v>
      </c>
      <c r="L29" s="28">
        <f t="shared" si="4"/>
        <v>1.6212062457031282</v>
      </c>
      <c r="M29" s="29">
        <f t="shared" si="4"/>
        <v>1.9073014655330922</v>
      </c>
    </row>
    <row r="30" spans="1:13" ht="15">
      <c r="A30" s="24">
        <f t="shared" si="5"/>
        <v>37079</v>
      </c>
      <c r="B30" s="6">
        <v>1.9269413629160062</v>
      </c>
      <c r="C30" s="6">
        <f t="shared" si="0"/>
        <v>0.300395138121547</v>
      </c>
      <c r="D30" s="6">
        <f t="shared" si="1"/>
        <v>0.4505927071823205</v>
      </c>
      <c r="E30" s="6">
        <f t="shared" si="2"/>
        <v>0.6508561325966852</v>
      </c>
      <c r="F30" s="6">
        <f t="shared" si="3"/>
        <v>0.8511195580110498</v>
      </c>
      <c r="G30" s="6">
        <v>1.0013171270718233</v>
      </c>
      <c r="I30" s="27">
        <f t="shared" si="4"/>
        <v>0.5788438168652756</v>
      </c>
      <c r="J30" s="28">
        <f t="shared" si="4"/>
        <v>0.8682657252979135</v>
      </c>
      <c r="K30" s="28">
        <f t="shared" si="4"/>
        <v>1.2541616032080973</v>
      </c>
      <c r="L30" s="28">
        <f t="shared" si="4"/>
        <v>1.640057481118281</v>
      </c>
      <c r="M30" s="29">
        <f t="shared" si="4"/>
        <v>1.9294793895509188</v>
      </c>
    </row>
    <row r="31" spans="1:13" ht="15">
      <c r="A31" s="24">
        <f t="shared" si="5"/>
        <v>37086</v>
      </c>
      <c r="B31" s="6">
        <v>1.9269413629160062</v>
      </c>
      <c r="C31" s="6">
        <f t="shared" si="0"/>
        <v>0.3002601117318436</v>
      </c>
      <c r="D31" s="6">
        <f t="shared" si="1"/>
        <v>0.45039016759776546</v>
      </c>
      <c r="E31" s="6">
        <f t="shared" si="2"/>
        <v>0.6505635754189946</v>
      </c>
      <c r="F31" s="6">
        <f t="shared" si="3"/>
        <v>0.8507369832402235</v>
      </c>
      <c r="G31" s="6">
        <v>1.0008670391061454</v>
      </c>
      <c r="I31" s="27">
        <f t="shared" si="4"/>
        <v>0.5785836289298709</v>
      </c>
      <c r="J31" s="28">
        <f t="shared" si="4"/>
        <v>0.8678754433948066</v>
      </c>
      <c r="K31" s="28">
        <f t="shared" si="4"/>
        <v>1.2535978626813873</v>
      </c>
      <c r="L31" s="28">
        <f t="shared" si="4"/>
        <v>1.6393202819679678</v>
      </c>
      <c r="M31" s="29">
        <f t="shared" si="4"/>
        <v>1.9286120964329034</v>
      </c>
    </row>
    <row r="32" spans="1:13" ht="15">
      <c r="A32" s="24">
        <f t="shared" si="5"/>
        <v>37093</v>
      </c>
      <c r="B32" s="6">
        <v>1.8555731642894875</v>
      </c>
      <c r="C32" s="6">
        <f t="shared" si="0"/>
        <v>0.30005181818181814</v>
      </c>
      <c r="D32" s="6">
        <f t="shared" si="1"/>
        <v>0.45007772727272727</v>
      </c>
      <c r="E32" s="6">
        <f t="shared" si="2"/>
        <v>0.6501122727272727</v>
      </c>
      <c r="F32" s="6">
        <f t="shared" si="3"/>
        <v>0.8501468181818181</v>
      </c>
      <c r="G32" s="6">
        <v>1.0001727272727272</v>
      </c>
      <c r="I32" s="27">
        <f t="shared" si="4"/>
        <v>0.5567681017144502</v>
      </c>
      <c r="J32" s="28">
        <f t="shared" si="4"/>
        <v>0.8351521525716755</v>
      </c>
      <c r="K32" s="28">
        <f t="shared" si="4"/>
        <v>1.2063308870479756</v>
      </c>
      <c r="L32" s="28">
        <f t="shared" si="4"/>
        <v>1.5775096215242759</v>
      </c>
      <c r="M32" s="29">
        <f t="shared" si="4"/>
        <v>1.855893672381501</v>
      </c>
    </row>
    <row r="33" spans="1:13" ht="15">
      <c r="A33" s="24">
        <f t="shared" si="5"/>
        <v>37100</v>
      </c>
      <c r="B33" s="6">
        <v>1.8555731642894875</v>
      </c>
      <c r="C33" s="6">
        <f t="shared" si="0"/>
        <v>0.2997627906976744</v>
      </c>
      <c r="D33" s="6">
        <f t="shared" si="1"/>
        <v>0.44964418604651163</v>
      </c>
      <c r="E33" s="6">
        <f t="shared" si="2"/>
        <v>0.6494860465116279</v>
      </c>
      <c r="F33" s="6">
        <f t="shared" si="3"/>
        <v>0.8493279069767441</v>
      </c>
      <c r="G33" s="6">
        <v>0.9992093023255814</v>
      </c>
      <c r="I33" s="27">
        <f t="shared" si="4"/>
        <v>0.5562317900711311</v>
      </c>
      <c r="J33" s="28">
        <f t="shared" si="4"/>
        <v>0.8343476851066965</v>
      </c>
      <c r="K33" s="28">
        <f t="shared" si="4"/>
        <v>1.2051688784874506</v>
      </c>
      <c r="L33" s="28">
        <f t="shared" si="4"/>
        <v>1.5759900718682045</v>
      </c>
      <c r="M33" s="29">
        <f t="shared" si="4"/>
        <v>1.85410596690377</v>
      </c>
    </row>
    <row r="34" spans="1:13" ht="15">
      <c r="A34" s="24">
        <f t="shared" si="5"/>
        <v>37107</v>
      </c>
      <c r="B34" s="6">
        <v>1.7842049656629688</v>
      </c>
      <c r="C34" s="6">
        <f t="shared" si="0"/>
        <v>0.2992232727272727</v>
      </c>
      <c r="D34" s="6">
        <f t="shared" si="1"/>
        <v>0.4488349090909091</v>
      </c>
      <c r="E34" s="6">
        <f t="shared" si="2"/>
        <v>0.648317090909091</v>
      </c>
      <c r="F34" s="6">
        <f t="shared" si="3"/>
        <v>0.8477992727272727</v>
      </c>
      <c r="G34" s="6">
        <v>0.9974109090909091</v>
      </c>
      <c r="I34" s="27">
        <f t="shared" si="4"/>
        <v>0.5338756490419247</v>
      </c>
      <c r="J34" s="28">
        <f t="shared" si="4"/>
        <v>0.8008134735628872</v>
      </c>
      <c r="K34" s="28">
        <f t="shared" si="4"/>
        <v>1.1567305729241704</v>
      </c>
      <c r="L34" s="28">
        <f t="shared" si="4"/>
        <v>1.5126476722854536</v>
      </c>
      <c r="M34" s="29">
        <f t="shared" si="4"/>
        <v>1.779585496806416</v>
      </c>
    </row>
    <row r="35" spans="1:13" ht="15">
      <c r="A35" s="24">
        <f t="shared" si="5"/>
        <v>37114</v>
      </c>
      <c r="B35" s="6">
        <v>1.753618594823032</v>
      </c>
      <c r="C35" s="6">
        <f t="shared" si="0"/>
        <v>0.300613670886076</v>
      </c>
      <c r="D35" s="6">
        <f t="shared" si="1"/>
        <v>0.45092050632911396</v>
      </c>
      <c r="E35" s="6">
        <f t="shared" si="2"/>
        <v>0.6513296202531647</v>
      </c>
      <c r="F35" s="6">
        <f t="shared" si="3"/>
        <v>0.8517387341772152</v>
      </c>
      <c r="G35" s="6">
        <v>1.0020455696202533</v>
      </c>
      <c r="I35" s="27">
        <f t="shared" si="4"/>
        <v>0.527161723123834</v>
      </c>
      <c r="J35" s="28">
        <f t="shared" si="4"/>
        <v>0.790742584685751</v>
      </c>
      <c r="K35" s="28">
        <f t="shared" si="4"/>
        <v>1.1421837334349736</v>
      </c>
      <c r="L35" s="28">
        <f t="shared" si="4"/>
        <v>1.4936248821841962</v>
      </c>
      <c r="M35" s="29">
        <f t="shared" si="4"/>
        <v>1.7572057437461133</v>
      </c>
    </row>
    <row r="36" spans="1:13" ht="15">
      <c r="A36" s="24">
        <f t="shared" si="5"/>
        <v>37121</v>
      </c>
      <c r="B36" s="6">
        <v>1.6924458531431588</v>
      </c>
      <c r="C36" s="6">
        <f t="shared" si="0"/>
        <v>0.29998080000000005</v>
      </c>
      <c r="D36" s="6">
        <f t="shared" si="1"/>
        <v>0.44997120000000007</v>
      </c>
      <c r="E36" s="6">
        <f t="shared" si="2"/>
        <v>0.6499584000000002</v>
      </c>
      <c r="F36" s="6">
        <f t="shared" si="3"/>
        <v>0.8499456000000001</v>
      </c>
      <c r="G36" s="6">
        <v>0.9999360000000002</v>
      </c>
      <c r="I36" s="27">
        <f aca="true" t="shared" si="6" ref="I36:M55">$B36*C36</f>
        <v>0.5077012609825674</v>
      </c>
      <c r="J36" s="28">
        <f t="shared" si="6"/>
        <v>0.761551891473851</v>
      </c>
      <c r="K36" s="28">
        <f t="shared" si="6"/>
        <v>1.1000193987955627</v>
      </c>
      <c r="L36" s="28">
        <f t="shared" si="6"/>
        <v>1.438486906117274</v>
      </c>
      <c r="M36" s="29">
        <f t="shared" si="6"/>
        <v>1.6923375366085578</v>
      </c>
    </row>
    <row r="37" spans="1:13" ht="15">
      <c r="A37" s="24">
        <f t="shared" si="5"/>
        <v>37128</v>
      </c>
      <c r="B37" s="6">
        <v>1.6210776545166403</v>
      </c>
      <c r="C37" s="6">
        <f t="shared" si="0"/>
        <v>0.2993689510489511</v>
      </c>
      <c r="D37" s="6">
        <f t="shared" si="1"/>
        <v>0.4490534265734267</v>
      </c>
      <c r="E37" s="6">
        <f t="shared" si="2"/>
        <v>0.6486327272727275</v>
      </c>
      <c r="F37" s="6">
        <f t="shared" si="3"/>
        <v>0.8482120279720281</v>
      </c>
      <c r="G37" s="6">
        <v>0.9978965034965037</v>
      </c>
      <c r="I37" s="27">
        <f t="shared" si="6"/>
        <v>0.4853003170015406</v>
      </c>
      <c r="J37" s="28">
        <f t="shared" si="6"/>
        <v>0.7279504755023108</v>
      </c>
      <c r="K37" s="28">
        <f t="shared" si="6"/>
        <v>1.0514840201700046</v>
      </c>
      <c r="L37" s="28">
        <f t="shared" si="6"/>
        <v>1.3750175648376983</v>
      </c>
      <c r="M37" s="29">
        <f t="shared" si="6"/>
        <v>1.6176677233384686</v>
      </c>
    </row>
    <row r="38" spans="1:13" ht="15">
      <c r="A38" s="24">
        <f t="shared" si="5"/>
        <v>37135</v>
      </c>
      <c r="B38" s="6">
        <v>1.5497094558901214</v>
      </c>
      <c r="C38" s="6">
        <f t="shared" si="0"/>
        <v>0.2986941176470588</v>
      </c>
      <c r="D38" s="6">
        <f t="shared" si="1"/>
        <v>0.4480411764705882</v>
      </c>
      <c r="E38" s="6">
        <f t="shared" si="2"/>
        <v>0.647170588235294</v>
      </c>
      <c r="F38" s="6">
        <f t="shared" si="3"/>
        <v>0.8462999999999999</v>
      </c>
      <c r="G38" s="6">
        <v>0.9956470588235293</v>
      </c>
      <c r="I38" s="27">
        <f t="shared" si="6"/>
        <v>0.46288909853640337</v>
      </c>
      <c r="J38" s="28">
        <f t="shared" si="6"/>
        <v>0.6943336478046052</v>
      </c>
      <c r="K38" s="28">
        <f t="shared" si="6"/>
        <v>1.0029263801622075</v>
      </c>
      <c r="L38" s="28">
        <f t="shared" si="6"/>
        <v>1.3115191125198096</v>
      </c>
      <c r="M38" s="29">
        <f t="shared" si="6"/>
        <v>1.5429636617880114</v>
      </c>
    </row>
    <row r="39" spans="1:13" ht="15">
      <c r="A39" s="24">
        <f t="shared" si="5"/>
        <v>37142</v>
      </c>
      <c r="B39" s="6">
        <v>1.4681458003169572</v>
      </c>
      <c r="C39" s="6">
        <f t="shared" si="0"/>
        <v>0.29539125</v>
      </c>
      <c r="D39" s="6">
        <f t="shared" si="1"/>
        <v>0.44308687500000005</v>
      </c>
      <c r="E39" s="6">
        <f t="shared" si="2"/>
        <v>0.640014375</v>
      </c>
      <c r="F39" s="6">
        <f t="shared" si="3"/>
        <v>0.8369418750000001</v>
      </c>
      <c r="G39" s="6">
        <v>0.9846375</v>
      </c>
      <c r="I39" s="27">
        <f t="shared" si="6"/>
        <v>0.4336774231378764</v>
      </c>
      <c r="J39" s="28">
        <f t="shared" si="6"/>
        <v>0.6505161347068147</v>
      </c>
      <c r="K39" s="28">
        <f t="shared" si="6"/>
        <v>0.9396344167987322</v>
      </c>
      <c r="L39" s="28">
        <f t="shared" si="6"/>
        <v>1.2287526988906499</v>
      </c>
      <c r="M39" s="29">
        <f t="shared" si="6"/>
        <v>1.445591410459588</v>
      </c>
    </row>
    <row r="40" spans="1:13" ht="15">
      <c r="A40" s="24">
        <f t="shared" si="5"/>
        <v>37149</v>
      </c>
      <c r="B40" s="6">
        <v>1.3967776016904385</v>
      </c>
      <c r="C40" s="6">
        <f t="shared" si="0"/>
        <v>0.28884705882352946</v>
      </c>
      <c r="D40" s="6">
        <f t="shared" si="1"/>
        <v>0.43327058823529424</v>
      </c>
      <c r="E40" s="6">
        <f t="shared" si="2"/>
        <v>0.6258352941176473</v>
      </c>
      <c r="F40" s="6">
        <f t="shared" si="3"/>
        <v>0.8184000000000002</v>
      </c>
      <c r="G40" s="6">
        <v>0.962823529411765</v>
      </c>
      <c r="I40" s="27">
        <f t="shared" si="6"/>
        <v>0.4034551020788665</v>
      </c>
      <c r="J40" s="28">
        <f t="shared" si="6"/>
        <v>0.6051826531182998</v>
      </c>
      <c r="K40" s="28">
        <f t="shared" si="6"/>
        <v>0.8741527211708775</v>
      </c>
      <c r="L40" s="28">
        <f t="shared" si="6"/>
        <v>1.1431227892234552</v>
      </c>
      <c r="M40" s="29">
        <f t="shared" si="6"/>
        <v>1.3448503402628884</v>
      </c>
    </row>
    <row r="41" spans="1:13" ht="15">
      <c r="A41" s="24">
        <f t="shared" si="5"/>
        <v>37156</v>
      </c>
      <c r="B41" s="6">
        <v>1.3050184891706287</v>
      </c>
      <c r="C41" s="6">
        <f t="shared" si="0"/>
        <v>0.28381211009174306</v>
      </c>
      <c r="D41" s="6">
        <f t="shared" si="1"/>
        <v>0.4257181651376146</v>
      </c>
      <c r="E41" s="6">
        <f t="shared" si="2"/>
        <v>0.61492623853211</v>
      </c>
      <c r="F41" s="6">
        <f t="shared" si="3"/>
        <v>0.8041343119266053</v>
      </c>
      <c r="G41" s="6">
        <v>0.946040366972477</v>
      </c>
      <c r="I41" s="27">
        <f t="shared" si="6"/>
        <v>0.3703800511202547</v>
      </c>
      <c r="J41" s="28">
        <f t="shared" si="6"/>
        <v>0.555570076680382</v>
      </c>
      <c r="K41" s="28">
        <f t="shared" si="6"/>
        <v>0.8024901107605519</v>
      </c>
      <c r="L41" s="28">
        <f t="shared" si="6"/>
        <v>1.0494101448407216</v>
      </c>
      <c r="M41" s="29">
        <f t="shared" si="6"/>
        <v>1.234600170400849</v>
      </c>
    </row>
    <row r="42" spans="1:13" ht="15">
      <c r="A42" s="24">
        <f t="shared" si="5"/>
        <v>37163</v>
      </c>
      <c r="B42" s="6">
        <v>1.1928684627575277</v>
      </c>
      <c r="C42" s="6">
        <f t="shared" si="0"/>
        <v>0.27144727272727276</v>
      </c>
      <c r="D42" s="6">
        <f t="shared" si="1"/>
        <v>0.40717090909090914</v>
      </c>
      <c r="E42" s="6">
        <f t="shared" si="2"/>
        <v>0.5881357575757576</v>
      </c>
      <c r="F42" s="6">
        <f t="shared" si="3"/>
        <v>0.7691006060606062</v>
      </c>
      <c r="G42" s="6">
        <v>0.9048242424242425</v>
      </c>
      <c r="I42" s="27">
        <f t="shared" si="6"/>
        <v>0.3238008909379052</v>
      </c>
      <c r="J42" s="28">
        <f t="shared" si="6"/>
        <v>0.4857013364068578</v>
      </c>
      <c r="K42" s="28">
        <f t="shared" si="6"/>
        <v>0.7015685970321279</v>
      </c>
      <c r="L42" s="28">
        <f t="shared" si="6"/>
        <v>0.9174358576573981</v>
      </c>
      <c r="M42" s="29">
        <f t="shared" si="6"/>
        <v>1.0793363031263508</v>
      </c>
    </row>
    <row r="43" spans="1:13" ht="15">
      <c r="A43" s="24">
        <f t="shared" si="5"/>
        <v>37170</v>
      </c>
      <c r="B43" s="6">
        <v>1.1011093502377178</v>
      </c>
      <c r="C43" s="6">
        <f t="shared" si="0"/>
        <v>0.263872</v>
      </c>
      <c r="D43" s="6">
        <f t="shared" si="1"/>
        <v>0.395808</v>
      </c>
      <c r="E43" s="6">
        <f t="shared" si="2"/>
        <v>0.5717226666666667</v>
      </c>
      <c r="F43" s="6">
        <f t="shared" si="3"/>
        <v>0.7476373333333333</v>
      </c>
      <c r="G43" s="6">
        <v>0.8795733333333333</v>
      </c>
      <c r="I43" s="27">
        <f t="shared" si="6"/>
        <v>0.2905519264659271</v>
      </c>
      <c r="J43" s="28">
        <f t="shared" si="6"/>
        <v>0.43582788969889064</v>
      </c>
      <c r="K43" s="28">
        <f t="shared" si="6"/>
        <v>0.6295291740095087</v>
      </c>
      <c r="L43" s="28">
        <f t="shared" si="6"/>
        <v>0.8232304583201266</v>
      </c>
      <c r="M43" s="29">
        <f t="shared" si="6"/>
        <v>0.9685064215530903</v>
      </c>
    </row>
    <row r="44" spans="1:13" ht="15">
      <c r="A44" s="24">
        <f t="shared" si="5"/>
        <v>37177</v>
      </c>
      <c r="B44" s="6">
        <v>0.9991547807712625</v>
      </c>
      <c r="C44" s="6">
        <f t="shared" si="0"/>
        <v>0.246078</v>
      </c>
      <c r="D44" s="6">
        <f t="shared" si="1"/>
        <v>0.36911700000000003</v>
      </c>
      <c r="E44" s="6">
        <f t="shared" si="2"/>
        <v>0.533169</v>
      </c>
      <c r="F44" s="6">
        <f t="shared" si="3"/>
        <v>0.697221</v>
      </c>
      <c r="G44" s="6">
        <v>0.82026</v>
      </c>
      <c r="I44" s="27">
        <f t="shared" si="6"/>
        <v>0.24587001014263074</v>
      </c>
      <c r="J44" s="28">
        <f t="shared" si="6"/>
        <v>0.36880501521394615</v>
      </c>
      <c r="K44" s="28">
        <f t="shared" si="6"/>
        <v>0.5327183553090332</v>
      </c>
      <c r="L44" s="28">
        <f t="shared" si="6"/>
        <v>0.6966316954041204</v>
      </c>
      <c r="M44" s="29">
        <f t="shared" si="6"/>
        <v>0.8195667004754358</v>
      </c>
    </row>
    <row r="45" spans="1:13" ht="15">
      <c r="A45" s="24">
        <f t="shared" si="5"/>
        <v>37184</v>
      </c>
      <c r="B45" s="6">
        <v>0.8972002113048072</v>
      </c>
      <c r="C45" s="6">
        <f t="shared" si="0"/>
        <v>0.24552</v>
      </c>
      <c r="D45" s="6">
        <f t="shared" si="1"/>
        <v>0.36828</v>
      </c>
      <c r="E45" s="6">
        <f t="shared" si="2"/>
        <v>0.53196</v>
      </c>
      <c r="F45" s="6">
        <f t="shared" si="3"/>
        <v>0.69564</v>
      </c>
      <c r="G45" s="6">
        <v>0.8184</v>
      </c>
      <c r="I45" s="27">
        <f t="shared" si="6"/>
        <v>0.22028059587955626</v>
      </c>
      <c r="J45" s="28">
        <f t="shared" si="6"/>
        <v>0.33042089381933437</v>
      </c>
      <c r="K45" s="28">
        <f t="shared" si="6"/>
        <v>0.47727462440570523</v>
      </c>
      <c r="L45" s="28">
        <f t="shared" si="6"/>
        <v>0.6241283549920761</v>
      </c>
      <c r="M45" s="29">
        <f t="shared" si="6"/>
        <v>0.7342686529318543</v>
      </c>
    </row>
    <row r="46" spans="1:13" ht="15">
      <c r="A46" s="24">
        <f t="shared" si="5"/>
        <v>37191</v>
      </c>
      <c r="B46" s="6">
        <v>0.7748547279450607</v>
      </c>
      <c r="C46" s="6">
        <f t="shared" si="0"/>
        <v>0.23184</v>
      </c>
      <c r="D46" s="6">
        <f t="shared" si="1"/>
        <v>0.34776</v>
      </c>
      <c r="E46" s="6">
        <f t="shared" si="2"/>
        <v>0.5023200000000001</v>
      </c>
      <c r="F46" s="6">
        <f t="shared" si="3"/>
        <v>0.65688</v>
      </c>
      <c r="G46" s="6">
        <v>0.7728</v>
      </c>
      <c r="I46" s="27">
        <f t="shared" si="6"/>
        <v>0.17964232012678286</v>
      </c>
      <c r="J46" s="28">
        <f t="shared" si="6"/>
        <v>0.2694634801901743</v>
      </c>
      <c r="K46" s="28">
        <f t="shared" si="6"/>
        <v>0.38922502694136296</v>
      </c>
      <c r="L46" s="28">
        <f t="shared" si="6"/>
        <v>0.5089865736925515</v>
      </c>
      <c r="M46" s="29">
        <f t="shared" si="6"/>
        <v>0.598807733755943</v>
      </c>
    </row>
    <row r="47" spans="1:13" ht="15">
      <c r="A47" s="24">
        <f t="shared" si="5"/>
        <v>37198</v>
      </c>
      <c r="B47" s="6">
        <v>0.6729001584786054</v>
      </c>
      <c r="C47" s="6">
        <f t="shared" si="0"/>
        <v>0.21814641509433963</v>
      </c>
      <c r="D47" s="6">
        <f t="shared" si="1"/>
        <v>0.32721962264150944</v>
      </c>
      <c r="E47" s="6">
        <f t="shared" si="2"/>
        <v>0.47265056603773586</v>
      </c>
      <c r="F47" s="6">
        <f t="shared" si="3"/>
        <v>0.6180815094339622</v>
      </c>
      <c r="G47" s="6">
        <v>0.7271547169811321</v>
      </c>
      <c r="I47" s="27">
        <f t="shared" si="6"/>
        <v>0.14679075728852078</v>
      </c>
      <c r="J47" s="28">
        <f t="shared" si="6"/>
        <v>0.22018613593278116</v>
      </c>
      <c r="K47" s="28">
        <f t="shared" si="6"/>
        <v>0.318046640791795</v>
      </c>
      <c r="L47" s="28">
        <f t="shared" si="6"/>
        <v>0.41590714565080883</v>
      </c>
      <c r="M47" s="29">
        <f t="shared" si="6"/>
        <v>0.48930252429506926</v>
      </c>
    </row>
    <row r="48" spans="1:13" ht="15">
      <c r="A48" s="24">
        <f t="shared" si="5"/>
        <v>37205</v>
      </c>
      <c r="B48" s="6">
        <v>0.5709455890121501</v>
      </c>
      <c r="C48" s="6">
        <f t="shared" si="0"/>
        <v>0.19885090909090913</v>
      </c>
      <c r="D48" s="6">
        <f t="shared" si="1"/>
        <v>0.29827636363636373</v>
      </c>
      <c r="E48" s="6">
        <f t="shared" si="2"/>
        <v>0.4308436363636365</v>
      </c>
      <c r="F48" s="6">
        <f t="shared" si="3"/>
        <v>0.5634109090909092</v>
      </c>
      <c r="G48" s="6">
        <v>0.6628363636363638</v>
      </c>
      <c r="I48" s="27">
        <f t="shared" si="6"/>
        <v>0.11353304941651063</v>
      </c>
      <c r="J48" s="28">
        <f t="shared" si="6"/>
        <v>0.17029957412476596</v>
      </c>
      <c r="K48" s="28">
        <f t="shared" si="6"/>
        <v>0.24598827373577303</v>
      </c>
      <c r="L48" s="28">
        <f t="shared" si="6"/>
        <v>0.3216769733467801</v>
      </c>
      <c r="M48" s="29">
        <f t="shared" si="6"/>
        <v>0.3784434980550354</v>
      </c>
    </row>
    <row r="49" spans="1:13" ht="15">
      <c r="A49" s="24">
        <f t="shared" si="5"/>
        <v>37212</v>
      </c>
      <c r="B49" s="6">
        <v>0.47918647649234014</v>
      </c>
      <c r="C49" s="6">
        <f t="shared" si="0"/>
        <v>0.19096000000000002</v>
      </c>
      <c r="D49" s="6">
        <f t="shared" si="1"/>
        <v>0.28644000000000003</v>
      </c>
      <c r="E49" s="6">
        <f t="shared" si="2"/>
        <v>0.4137466666666667</v>
      </c>
      <c r="F49" s="6">
        <f t="shared" si="3"/>
        <v>0.5410533333333334</v>
      </c>
      <c r="G49" s="6">
        <v>0.6365333333333334</v>
      </c>
      <c r="I49" s="27">
        <f t="shared" si="6"/>
        <v>0.09150544955097728</v>
      </c>
      <c r="J49" s="28">
        <f t="shared" si="6"/>
        <v>0.13725817432646592</v>
      </c>
      <c r="K49" s="28">
        <f t="shared" si="6"/>
        <v>0.19826180736045076</v>
      </c>
      <c r="L49" s="28">
        <f t="shared" si="6"/>
        <v>0.2592654403944356</v>
      </c>
      <c r="M49" s="29">
        <f t="shared" si="6"/>
        <v>0.30501816516992425</v>
      </c>
    </row>
    <row r="50" spans="1:13" ht="15">
      <c r="A50" s="24">
        <f t="shared" si="5"/>
        <v>37219</v>
      </c>
      <c r="B50" s="6">
        <v>0.41801373481246695</v>
      </c>
      <c r="C50" s="6">
        <f t="shared" si="0"/>
        <v>0.166656</v>
      </c>
      <c r="D50" s="6">
        <f t="shared" si="1"/>
        <v>0.249984</v>
      </c>
      <c r="E50" s="6">
        <f t="shared" si="2"/>
        <v>0.361088</v>
      </c>
      <c r="F50" s="6">
        <f t="shared" si="3"/>
        <v>0.472192</v>
      </c>
      <c r="G50" s="6">
        <v>0.55552</v>
      </c>
      <c r="I50" s="27">
        <f t="shared" si="6"/>
        <v>0.06966449698890649</v>
      </c>
      <c r="J50" s="28">
        <f t="shared" si="6"/>
        <v>0.10449674548335974</v>
      </c>
      <c r="K50" s="28">
        <f t="shared" si="6"/>
        <v>0.1509397434759641</v>
      </c>
      <c r="L50" s="28">
        <f t="shared" si="6"/>
        <v>0.1973827414685684</v>
      </c>
      <c r="M50" s="29">
        <f t="shared" si="6"/>
        <v>0.23221498996302165</v>
      </c>
    </row>
    <row r="51" spans="1:13" ht="15">
      <c r="A51" s="24">
        <f t="shared" si="5"/>
        <v>37226</v>
      </c>
      <c r="B51" s="6">
        <v>0.3568409931325937</v>
      </c>
      <c r="C51" s="6">
        <f t="shared" si="0"/>
        <v>0.1395</v>
      </c>
      <c r="D51" s="6">
        <f t="shared" si="1"/>
        <v>0.20925000000000002</v>
      </c>
      <c r="E51" s="6">
        <f t="shared" si="2"/>
        <v>0.30225</v>
      </c>
      <c r="F51" s="6">
        <f t="shared" si="3"/>
        <v>0.39525</v>
      </c>
      <c r="G51" s="6">
        <v>0.465</v>
      </c>
      <c r="I51" s="27">
        <f t="shared" si="6"/>
        <v>0.049779318541996825</v>
      </c>
      <c r="J51" s="28">
        <f t="shared" si="6"/>
        <v>0.07466897781299524</v>
      </c>
      <c r="K51" s="28">
        <f t="shared" si="6"/>
        <v>0.10785519017432646</v>
      </c>
      <c r="L51" s="28">
        <f t="shared" si="6"/>
        <v>0.14104140253565767</v>
      </c>
      <c r="M51" s="29">
        <f t="shared" si="6"/>
        <v>0.1659310618066561</v>
      </c>
    </row>
    <row r="52" spans="1:13" ht="15">
      <c r="A52" s="24">
        <f t="shared" si="5"/>
        <v>37233</v>
      </c>
      <c r="B52" s="6">
        <v>0.30586370839936605</v>
      </c>
      <c r="C52" s="6">
        <f t="shared" si="0"/>
        <v>0.11159999999999999</v>
      </c>
      <c r="D52" s="6">
        <f t="shared" si="1"/>
        <v>0.1674</v>
      </c>
      <c r="E52" s="6">
        <f t="shared" si="2"/>
        <v>0.24180000000000001</v>
      </c>
      <c r="F52" s="6">
        <f t="shared" si="3"/>
        <v>0.3162</v>
      </c>
      <c r="G52" s="6">
        <v>0.372</v>
      </c>
      <c r="I52" s="27">
        <f t="shared" si="6"/>
        <v>0.034134389857369246</v>
      </c>
      <c r="J52" s="28">
        <f t="shared" si="6"/>
        <v>0.051201584786053876</v>
      </c>
      <c r="K52" s="28">
        <f t="shared" si="6"/>
        <v>0.07395784469096671</v>
      </c>
      <c r="L52" s="28">
        <f t="shared" si="6"/>
        <v>0.09671410459587954</v>
      </c>
      <c r="M52" s="29">
        <f t="shared" si="6"/>
        <v>0.11378129952456417</v>
      </c>
    </row>
    <row r="53" spans="1:13" ht="15">
      <c r="A53" s="24">
        <f t="shared" si="5"/>
        <v>37240</v>
      </c>
      <c r="B53" s="6">
        <v>0.28547279450607504</v>
      </c>
      <c r="C53" s="6">
        <f t="shared" si="0"/>
        <v>0.09</v>
      </c>
      <c r="D53" s="6">
        <f t="shared" si="1"/>
        <v>0.135</v>
      </c>
      <c r="E53" s="6">
        <f t="shared" si="2"/>
        <v>0.195</v>
      </c>
      <c r="F53" s="6">
        <f t="shared" si="3"/>
        <v>0.255</v>
      </c>
      <c r="G53" s="6">
        <v>0.3</v>
      </c>
      <c r="I53" s="27">
        <f t="shared" si="6"/>
        <v>0.025692551505546755</v>
      </c>
      <c r="J53" s="28">
        <f t="shared" si="6"/>
        <v>0.038538827258320134</v>
      </c>
      <c r="K53" s="28">
        <f t="shared" si="6"/>
        <v>0.05566719492868463</v>
      </c>
      <c r="L53" s="28">
        <f t="shared" si="6"/>
        <v>0.07279556259904914</v>
      </c>
      <c r="M53" s="29">
        <f t="shared" si="6"/>
        <v>0.08564183835182251</v>
      </c>
    </row>
    <row r="54" spans="1:13" ht="15">
      <c r="A54" s="24">
        <f t="shared" si="5"/>
        <v>37247</v>
      </c>
      <c r="B54" s="6">
        <v>0.2548864236661384</v>
      </c>
      <c r="C54" s="6">
        <f t="shared" si="0"/>
        <v>0.09</v>
      </c>
      <c r="D54" s="6">
        <f t="shared" si="1"/>
        <v>0.135</v>
      </c>
      <c r="E54" s="6">
        <f t="shared" si="2"/>
        <v>0.195</v>
      </c>
      <c r="F54" s="6">
        <f t="shared" si="3"/>
        <v>0.255</v>
      </c>
      <c r="G54" s="6">
        <v>0.3</v>
      </c>
      <c r="I54" s="27">
        <f t="shared" si="6"/>
        <v>0.022939778129952456</v>
      </c>
      <c r="J54" s="28">
        <f t="shared" si="6"/>
        <v>0.03440966719492868</v>
      </c>
      <c r="K54" s="28">
        <f t="shared" si="6"/>
        <v>0.049702852614896986</v>
      </c>
      <c r="L54" s="28">
        <f t="shared" si="6"/>
        <v>0.0649960380348653</v>
      </c>
      <c r="M54" s="29">
        <f t="shared" si="6"/>
        <v>0.07646592709984151</v>
      </c>
    </row>
    <row r="55" spans="1:13" ht="15.75" thickBot="1">
      <c r="A55" s="24">
        <f t="shared" si="5"/>
        <v>37254</v>
      </c>
      <c r="B55" s="6">
        <v>0.21410459587955624</v>
      </c>
      <c r="C55" s="6">
        <f t="shared" si="0"/>
        <v>0.09</v>
      </c>
      <c r="D55" s="6">
        <f t="shared" si="1"/>
        <v>0.135</v>
      </c>
      <c r="E55" s="6">
        <f t="shared" si="2"/>
        <v>0.195</v>
      </c>
      <c r="F55" s="6">
        <f t="shared" si="3"/>
        <v>0.255</v>
      </c>
      <c r="G55" s="6">
        <v>0.3</v>
      </c>
      <c r="I55" s="30">
        <f t="shared" si="6"/>
        <v>0.01926941362916006</v>
      </c>
      <c r="J55" s="31">
        <f t="shared" si="6"/>
        <v>0.028904120443740095</v>
      </c>
      <c r="K55" s="31">
        <f t="shared" si="6"/>
        <v>0.04175039619651347</v>
      </c>
      <c r="L55" s="31">
        <f t="shared" si="6"/>
        <v>0.05459667194928684</v>
      </c>
      <c r="M55" s="22">
        <f t="shared" si="6"/>
        <v>0.06423137876386686</v>
      </c>
    </row>
    <row r="56" spans="1:13" ht="15.75" thickBot="1">
      <c r="A56" s="1" t="s">
        <v>14</v>
      </c>
      <c r="B56" s="4">
        <f>SUM(B4:B55)</f>
        <v>57.89999999999999</v>
      </c>
      <c r="I56" s="32">
        <f>SUM(I4:I55)</f>
        <v>14.499251110121559</v>
      </c>
      <c r="J56" s="33">
        <f>SUM(J4:J55)</f>
        <v>21.74887666518234</v>
      </c>
      <c r="K56" s="33">
        <f>SUM(K4:K55)</f>
        <v>31.41504407193004</v>
      </c>
      <c r="L56" s="33">
        <f>SUM(L4:L55)</f>
        <v>41.08121147867774</v>
      </c>
      <c r="M56" s="22">
        <f>SUM(M4:M55)</f>
        <v>48.330837033738504</v>
      </c>
    </row>
  </sheetData>
  <mergeCells count="1">
    <mergeCell ref="I2:M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N39" sqref="N39"/>
    </sheetView>
  </sheetViews>
  <sheetFormatPr defaultColWidth="9.140625" defaultRowHeight="12.75"/>
  <cols>
    <col min="1" max="1" width="7.140625" style="5" customWidth="1"/>
    <col min="2" max="2" width="12.7109375" style="3" customWidth="1"/>
    <col min="3" max="3" width="0.42578125" style="3" hidden="1" customWidth="1"/>
    <col min="4" max="6" width="8.421875" style="3" hidden="1" customWidth="1"/>
    <col min="7" max="7" width="12.140625" style="6" customWidth="1"/>
    <col min="8" max="8" width="1.57421875" style="5" customWidth="1"/>
    <col min="9" max="12" width="11.28125" style="3" customWidth="1"/>
    <col min="13" max="13" width="11.28125" style="2" customWidth="1"/>
  </cols>
  <sheetData>
    <row r="1" spans="1:13" ht="18.75" thickBot="1">
      <c r="A1" s="7" t="s">
        <v>15</v>
      </c>
      <c r="B1" s="8"/>
      <c r="C1" s="8"/>
      <c r="D1" s="8"/>
      <c r="E1" s="8"/>
      <c r="F1" s="8"/>
      <c r="G1" s="9"/>
      <c r="H1" s="10"/>
      <c r="I1" s="8"/>
      <c r="J1" s="8"/>
      <c r="K1" s="8"/>
      <c r="L1" s="8"/>
      <c r="M1" s="11"/>
    </row>
    <row r="2" spans="1:13" ht="30">
      <c r="A2" s="12"/>
      <c r="B2" s="13" t="s">
        <v>0</v>
      </c>
      <c r="C2" s="2"/>
      <c r="D2" s="2"/>
      <c r="E2" s="2"/>
      <c r="F2" s="2"/>
      <c r="G2" s="14" t="s">
        <v>1</v>
      </c>
      <c r="H2" s="15"/>
      <c r="I2" s="120" t="s">
        <v>17</v>
      </c>
      <c r="J2" s="121"/>
      <c r="K2" s="121"/>
      <c r="L2" s="121"/>
      <c r="M2" s="122"/>
    </row>
    <row r="3" spans="1:13" ht="30.75" thickBot="1">
      <c r="A3" s="16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9" t="s">
        <v>8</v>
      </c>
      <c r="H3" s="20"/>
      <c r="I3" s="21" t="s">
        <v>9</v>
      </c>
      <c r="J3" s="17" t="s">
        <v>10</v>
      </c>
      <c r="K3" s="17" t="s">
        <v>11</v>
      </c>
      <c r="L3" s="17" t="s">
        <v>12</v>
      </c>
      <c r="M3" s="22" t="s">
        <v>13</v>
      </c>
    </row>
    <row r="4" spans="1:13" ht="15">
      <c r="A4" s="24">
        <v>36897</v>
      </c>
      <c r="B4" s="6">
        <v>0.21410459587955624</v>
      </c>
      <c r="C4" s="6">
        <f aca="true" t="shared" si="0" ref="C4:C55">G4*0.3</f>
        <v>0.12</v>
      </c>
      <c r="D4" s="6">
        <f aca="true" t="shared" si="1" ref="D4:D55">G4*0.55</f>
        <v>0.22000000000000003</v>
      </c>
      <c r="E4" s="6">
        <f aca="true" t="shared" si="2" ref="E4:E55">G4*0.75</f>
        <v>0.30000000000000004</v>
      </c>
      <c r="F4" s="6">
        <f aca="true" t="shared" si="3" ref="F4:F55">G4*0.9</f>
        <v>0.36000000000000004</v>
      </c>
      <c r="G4" s="34">
        <v>0.4</v>
      </c>
      <c r="I4" s="25">
        <f aca="true" t="shared" si="4" ref="I4:M35">$B4*C4</f>
        <v>0.025692551505546748</v>
      </c>
      <c r="J4" s="9">
        <f t="shared" si="4"/>
        <v>0.04710301109350238</v>
      </c>
      <c r="K4" s="9">
        <f t="shared" si="4"/>
        <v>0.06423137876386688</v>
      </c>
      <c r="L4" s="9">
        <f t="shared" si="4"/>
        <v>0.07707765451664025</v>
      </c>
      <c r="M4" s="26">
        <f t="shared" si="4"/>
        <v>0.0856418383518225</v>
      </c>
    </row>
    <row r="5" spans="1:13" ht="15">
      <c r="A5" s="24">
        <f aca="true" t="shared" si="5" ref="A5:A55">A4+7</f>
        <v>36904</v>
      </c>
      <c r="B5" s="6">
        <v>0.27527733755942946</v>
      </c>
      <c r="C5" s="6">
        <f t="shared" si="0"/>
        <v>0.12</v>
      </c>
      <c r="D5" s="6">
        <f t="shared" si="1"/>
        <v>0.22000000000000003</v>
      </c>
      <c r="E5" s="6">
        <f t="shared" si="2"/>
        <v>0.30000000000000004</v>
      </c>
      <c r="F5" s="6">
        <f t="shared" si="3"/>
        <v>0.36000000000000004</v>
      </c>
      <c r="G5" s="34">
        <v>0.4</v>
      </c>
      <c r="I5" s="27">
        <f t="shared" si="4"/>
        <v>0.033033280507131536</v>
      </c>
      <c r="J5" s="28">
        <f t="shared" si="4"/>
        <v>0.06056101426307449</v>
      </c>
      <c r="K5" s="28">
        <f t="shared" si="4"/>
        <v>0.08258320126782885</v>
      </c>
      <c r="L5" s="28">
        <f t="shared" si="4"/>
        <v>0.09909984152139462</v>
      </c>
      <c r="M5" s="29">
        <f t="shared" si="4"/>
        <v>0.11011093502377178</v>
      </c>
    </row>
    <row r="6" spans="1:13" ht="15">
      <c r="A6" s="24">
        <f t="shared" si="5"/>
        <v>36911</v>
      </c>
      <c r="B6" s="6">
        <v>0.2956682514527205</v>
      </c>
      <c r="C6" s="6">
        <f t="shared" si="0"/>
        <v>0.12</v>
      </c>
      <c r="D6" s="6">
        <f t="shared" si="1"/>
        <v>0.22000000000000003</v>
      </c>
      <c r="E6" s="6">
        <f t="shared" si="2"/>
        <v>0.30000000000000004</v>
      </c>
      <c r="F6" s="6">
        <f t="shared" si="3"/>
        <v>0.36000000000000004</v>
      </c>
      <c r="G6" s="34">
        <v>0.4</v>
      </c>
      <c r="I6" s="27">
        <f t="shared" si="4"/>
        <v>0.03548019017432646</v>
      </c>
      <c r="J6" s="28">
        <f t="shared" si="4"/>
        <v>0.06504701531959853</v>
      </c>
      <c r="K6" s="28">
        <f t="shared" si="4"/>
        <v>0.08870047543581618</v>
      </c>
      <c r="L6" s="28">
        <f t="shared" si="4"/>
        <v>0.1064405705229794</v>
      </c>
      <c r="M6" s="29">
        <f t="shared" si="4"/>
        <v>0.11826730058108821</v>
      </c>
    </row>
    <row r="7" spans="1:13" ht="15">
      <c r="A7" s="24">
        <f t="shared" si="5"/>
        <v>36918</v>
      </c>
      <c r="B7" s="6">
        <v>0.3568409931325937</v>
      </c>
      <c r="C7" s="6">
        <f t="shared" si="0"/>
        <v>0.12</v>
      </c>
      <c r="D7" s="6">
        <f t="shared" si="1"/>
        <v>0.22000000000000003</v>
      </c>
      <c r="E7" s="6">
        <f t="shared" si="2"/>
        <v>0.30000000000000004</v>
      </c>
      <c r="F7" s="6">
        <f t="shared" si="3"/>
        <v>0.36000000000000004</v>
      </c>
      <c r="G7" s="34">
        <v>0.4</v>
      </c>
      <c r="I7" s="27">
        <f t="shared" si="4"/>
        <v>0.04282091917591124</v>
      </c>
      <c r="J7" s="28">
        <f t="shared" si="4"/>
        <v>0.07850501848917063</v>
      </c>
      <c r="K7" s="28">
        <f t="shared" si="4"/>
        <v>0.10705229793977813</v>
      </c>
      <c r="L7" s="28">
        <f t="shared" si="4"/>
        <v>0.12846275752773376</v>
      </c>
      <c r="M7" s="29">
        <f t="shared" si="4"/>
        <v>0.1427363972530375</v>
      </c>
    </row>
    <row r="8" spans="1:13" ht="15">
      <c r="A8" s="24">
        <f t="shared" si="5"/>
        <v>36925</v>
      </c>
      <c r="B8" s="6">
        <v>0.41801373481246695</v>
      </c>
      <c r="C8" s="6">
        <f t="shared" si="0"/>
        <v>0.12</v>
      </c>
      <c r="D8" s="6">
        <f t="shared" si="1"/>
        <v>0.22000000000000003</v>
      </c>
      <c r="E8" s="6">
        <f t="shared" si="2"/>
        <v>0.30000000000000004</v>
      </c>
      <c r="F8" s="6">
        <f t="shared" si="3"/>
        <v>0.36000000000000004</v>
      </c>
      <c r="G8" s="34">
        <v>0.4</v>
      </c>
      <c r="I8" s="27">
        <f t="shared" si="4"/>
        <v>0.050161648177496035</v>
      </c>
      <c r="J8" s="28">
        <f t="shared" si="4"/>
        <v>0.09196302165874275</v>
      </c>
      <c r="K8" s="28">
        <f t="shared" si="4"/>
        <v>0.1254041204437401</v>
      </c>
      <c r="L8" s="28">
        <f t="shared" si="4"/>
        <v>0.15048494453248812</v>
      </c>
      <c r="M8" s="29">
        <f t="shared" si="4"/>
        <v>0.1672054939249868</v>
      </c>
    </row>
    <row r="9" spans="1:13" ht="15">
      <c r="A9" s="24">
        <f t="shared" si="5"/>
        <v>36932</v>
      </c>
      <c r="B9" s="6">
        <v>0.46899101954569467</v>
      </c>
      <c r="C9" s="6">
        <f t="shared" si="0"/>
        <v>0.12</v>
      </c>
      <c r="D9" s="6">
        <f t="shared" si="1"/>
        <v>0.22000000000000003</v>
      </c>
      <c r="E9" s="6">
        <f t="shared" si="2"/>
        <v>0.30000000000000004</v>
      </c>
      <c r="F9" s="6">
        <f t="shared" si="3"/>
        <v>0.36000000000000004</v>
      </c>
      <c r="G9" s="34">
        <v>0.4</v>
      </c>
      <c r="I9" s="27">
        <f t="shared" si="4"/>
        <v>0.05627892234548336</v>
      </c>
      <c r="J9" s="28">
        <f t="shared" si="4"/>
        <v>0.10317802430005284</v>
      </c>
      <c r="K9" s="28">
        <f t="shared" si="4"/>
        <v>0.14069730586370843</v>
      </c>
      <c r="L9" s="28">
        <f t="shared" si="4"/>
        <v>0.1688367670364501</v>
      </c>
      <c r="M9" s="29">
        <f t="shared" si="4"/>
        <v>0.18759640781827788</v>
      </c>
    </row>
    <row r="10" spans="1:13" ht="15">
      <c r="A10" s="24">
        <f t="shared" si="5"/>
        <v>36939</v>
      </c>
      <c r="B10" s="6">
        <v>0.5403592181722134</v>
      </c>
      <c r="C10" s="6">
        <f t="shared" si="0"/>
        <v>0.12</v>
      </c>
      <c r="D10" s="6">
        <f t="shared" si="1"/>
        <v>0.22000000000000003</v>
      </c>
      <c r="E10" s="6">
        <f t="shared" si="2"/>
        <v>0.30000000000000004</v>
      </c>
      <c r="F10" s="6">
        <f t="shared" si="3"/>
        <v>0.36000000000000004</v>
      </c>
      <c r="G10" s="34">
        <v>0.4</v>
      </c>
      <c r="I10" s="27">
        <f t="shared" si="4"/>
        <v>0.0648431061806656</v>
      </c>
      <c r="J10" s="28">
        <f t="shared" si="4"/>
        <v>0.11887902799788697</v>
      </c>
      <c r="K10" s="28">
        <f t="shared" si="4"/>
        <v>0.16210776545166405</v>
      </c>
      <c r="L10" s="28">
        <f t="shared" si="4"/>
        <v>0.19452931854199687</v>
      </c>
      <c r="M10" s="29">
        <f t="shared" si="4"/>
        <v>0.2161436872688854</v>
      </c>
    </row>
    <row r="11" spans="1:13" ht="15">
      <c r="A11" s="24">
        <f t="shared" si="5"/>
        <v>36946</v>
      </c>
      <c r="B11" s="6">
        <v>0.6117274167987321</v>
      </c>
      <c r="C11" s="6">
        <f t="shared" si="0"/>
        <v>0.12</v>
      </c>
      <c r="D11" s="6">
        <f t="shared" si="1"/>
        <v>0.22000000000000003</v>
      </c>
      <c r="E11" s="6">
        <f t="shared" si="2"/>
        <v>0.30000000000000004</v>
      </c>
      <c r="F11" s="6">
        <f t="shared" si="3"/>
        <v>0.36000000000000004</v>
      </c>
      <c r="G11" s="34">
        <v>0.4</v>
      </c>
      <c r="I11" s="27">
        <f t="shared" si="4"/>
        <v>0.07340729001584785</v>
      </c>
      <c r="J11" s="28">
        <f t="shared" si="4"/>
        <v>0.13458003169572108</v>
      </c>
      <c r="K11" s="28">
        <f t="shared" si="4"/>
        <v>0.18351822503961965</v>
      </c>
      <c r="L11" s="28">
        <f t="shared" si="4"/>
        <v>0.2202218700475436</v>
      </c>
      <c r="M11" s="29">
        <f t="shared" si="4"/>
        <v>0.24469096671949286</v>
      </c>
    </row>
    <row r="12" spans="1:13" ht="15">
      <c r="A12" s="24">
        <f t="shared" si="5"/>
        <v>36953</v>
      </c>
      <c r="B12" s="6">
        <v>0.6932910723718965</v>
      </c>
      <c r="C12" s="6">
        <f t="shared" si="0"/>
        <v>0.126</v>
      </c>
      <c r="D12" s="6">
        <f t="shared" si="1"/>
        <v>0.231</v>
      </c>
      <c r="E12" s="6">
        <f t="shared" si="2"/>
        <v>0.315</v>
      </c>
      <c r="F12" s="6">
        <f t="shared" si="3"/>
        <v>0.378</v>
      </c>
      <c r="G12" s="34">
        <v>0.42</v>
      </c>
      <c r="I12" s="27">
        <f t="shared" si="4"/>
        <v>0.08735467511885896</v>
      </c>
      <c r="J12" s="28">
        <f t="shared" si="4"/>
        <v>0.1601502377179081</v>
      </c>
      <c r="K12" s="28">
        <f t="shared" si="4"/>
        <v>0.2183866877971474</v>
      </c>
      <c r="L12" s="28">
        <f t="shared" si="4"/>
        <v>0.26206402535657686</v>
      </c>
      <c r="M12" s="29">
        <f t="shared" si="4"/>
        <v>0.2911822503961965</v>
      </c>
    </row>
    <row r="13" spans="1:13" ht="15">
      <c r="A13" s="24">
        <f t="shared" si="5"/>
        <v>36960</v>
      </c>
      <c r="B13" s="6">
        <v>0.7850501848917063</v>
      </c>
      <c r="C13" s="6">
        <f t="shared" si="0"/>
        <v>0.18425806451612908</v>
      </c>
      <c r="D13" s="6">
        <f t="shared" si="1"/>
        <v>0.33780645161290335</v>
      </c>
      <c r="E13" s="6">
        <f t="shared" si="2"/>
        <v>0.46064516129032274</v>
      </c>
      <c r="F13" s="6">
        <f t="shared" si="3"/>
        <v>0.5527741935483873</v>
      </c>
      <c r="G13" s="34">
        <v>0.6141935483870969</v>
      </c>
      <c r="I13" s="27">
        <f t="shared" si="4"/>
        <v>0.1446518276161751</v>
      </c>
      <c r="J13" s="28">
        <f t="shared" si="4"/>
        <v>0.265195017296321</v>
      </c>
      <c r="K13" s="28">
        <f t="shared" si="4"/>
        <v>0.36162956904043775</v>
      </c>
      <c r="L13" s="28">
        <f t="shared" si="4"/>
        <v>0.4339554828485253</v>
      </c>
      <c r="M13" s="29">
        <f t="shared" si="4"/>
        <v>0.4821727587205836</v>
      </c>
    </row>
    <row r="14" spans="1:13" ht="15">
      <c r="A14" s="24">
        <f t="shared" si="5"/>
        <v>36967</v>
      </c>
      <c r="B14" s="6">
        <v>0.8870047543581616</v>
      </c>
      <c r="C14" s="6">
        <f t="shared" si="0"/>
        <v>0.192</v>
      </c>
      <c r="D14" s="6">
        <f t="shared" si="1"/>
        <v>0.35200000000000004</v>
      </c>
      <c r="E14" s="6">
        <f t="shared" si="2"/>
        <v>0.48</v>
      </c>
      <c r="F14" s="6">
        <f t="shared" si="3"/>
        <v>0.5760000000000001</v>
      </c>
      <c r="G14" s="34">
        <v>0.64</v>
      </c>
      <c r="I14" s="27">
        <f t="shared" si="4"/>
        <v>0.17030491283676705</v>
      </c>
      <c r="J14" s="28">
        <f t="shared" si="4"/>
        <v>0.31222567353407293</v>
      </c>
      <c r="K14" s="28">
        <f t="shared" si="4"/>
        <v>0.4257622820919176</v>
      </c>
      <c r="L14" s="28">
        <f t="shared" si="4"/>
        <v>0.5109147385103011</v>
      </c>
      <c r="M14" s="29">
        <f t="shared" si="4"/>
        <v>0.5676830427892234</v>
      </c>
    </row>
    <row r="15" spans="1:13" ht="15">
      <c r="A15" s="24">
        <f t="shared" si="5"/>
        <v>36974</v>
      </c>
      <c r="B15" s="6">
        <v>0.9787638668779715</v>
      </c>
      <c r="C15" s="6">
        <f t="shared" si="0"/>
        <v>0.19989873417721518</v>
      </c>
      <c r="D15" s="6">
        <f t="shared" si="1"/>
        <v>0.36648101265822786</v>
      </c>
      <c r="E15" s="6">
        <f t="shared" si="2"/>
        <v>0.49974683544303794</v>
      </c>
      <c r="F15" s="6">
        <f t="shared" si="3"/>
        <v>0.5996962025316456</v>
      </c>
      <c r="G15" s="34">
        <v>0.6663291139240506</v>
      </c>
      <c r="I15" s="27">
        <f t="shared" si="4"/>
        <v>0.19565365804730284</v>
      </c>
      <c r="J15" s="28">
        <f t="shared" si="4"/>
        <v>0.3586983730867219</v>
      </c>
      <c r="K15" s="28">
        <f t="shared" si="4"/>
        <v>0.4891341451182571</v>
      </c>
      <c r="L15" s="28">
        <f t="shared" si="4"/>
        <v>0.5869609741419085</v>
      </c>
      <c r="M15" s="29">
        <f t="shared" si="4"/>
        <v>0.6521788601576761</v>
      </c>
    </row>
    <row r="16" spans="1:13" ht="15">
      <c r="A16" s="24">
        <f t="shared" si="5"/>
        <v>36981</v>
      </c>
      <c r="B16" s="6">
        <v>1.0909138932910725</v>
      </c>
      <c r="C16" s="6">
        <f t="shared" si="0"/>
        <v>0.21488372093023259</v>
      </c>
      <c r="D16" s="6">
        <f t="shared" si="1"/>
        <v>0.3939534883720931</v>
      </c>
      <c r="E16" s="6">
        <f t="shared" si="2"/>
        <v>0.5372093023255815</v>
      </c>
      <c r="F16" s="6">
        <f t="shared" si="3"/>
        <v>0.6446511627906978</v>
      </c>
      <c r="G16" s="34">
        <v>0.7162790697674419</v>
      </c>
      <c r="I16" s="27">
        <f t="shared" si="4"/>
        <v>0.23441963660487233</v>
      </c>
      <c r="J16" s="28">
        <f t="shared" si="4"/>
        <v>0.42976933377559934</v>
      </c>
      <c r="K16" s="28">
        <f t="shared" si="4"/>
        <v>0.5860490915121809</v>
      </c>
      <c r="L16" s="28">
        <f t="shared" si="4"/>
        <v>0.703258909814617</v>
      </c>
      <c r="M16" s="29">
        <f t="shared" si="4"/>
        <v>0.7813987886829078</v>
      </c>
    </row>
    <row r="17" spans="1:13" ht="15">
      <c r="A17" s="24">
        <f t="shared" si="5"/>
        <v>36988</v>
      </c>
      <c r="B17" s="6">
        <v>1.1928684627575277</v>
      </c>
      <c r="C17" s="6">
        <f t="shared" si="0"/>
        <v>0.22161702127659577</v>
      </c>
      <c r="D17" s="6">
        <f t="shared" si="1"/>
        <v>0.40629787234042564</v>
      </c>
      <c r="E17" s="6">
        <f t="shared" si="2"/>
        <v>0.5540425531914894</v>
      </c>
      <c r="F17" s="6">
        <f t="shared" si="3"/>
        <v>0.6648510638297873</v>
      </c>
      <c r="G17" s="34">
        <v>0.7387234042553192</v>
      </c>
      <c r="I17" s="27">
        <f t="shared" si="4"/>
        <v>0.2643599554911151</v>
      </c>
      <c r="J17" s="28">
        <f t="shared" si="4"/>
        <v>0.48465991840037775</v>
      </c>
      <c r="K17" s="28">
        <f t="shared" si="4"/>
        <v>0.6608998887277877</v>
      </c>
      <c r="L17" s="28">
        <f t="shared" si="4"/>
        <v>0.7930798664733453</v>
      </c>
      <c r="M17" s="29">
        <f t="shared" si="4"/>
        <v>0.8811998516370503</v>
      </c>
    </row>
    <row r="18" spans="1:13" ht="15">
      <c r="A18" s="24">
        <f t="shared" si="5"/>
        <v>36995</v>
      </c>
      <c r="B18" s="6">
        <v>1.315213946117274</v>
      </c>
      <c r="C18" s="6">
        <f t="shared" si="0"/>
        <v>0.22615384615384615</v>
      </c>
      <c r="D18" s="6">
        <f t="shared" si="1"/>
        <v>0.41461538461538466</v>
      </c>
      <c r="E18" s="6">
        <f t="shared" si="2"/>
        <v>0.5653846153846154</v>
      </c>
      <c r="F18" s="6">
        <f t="shared" si="3"/>
        <v>0.6784615384615384</v>
      </c>
      <c r="G18" s="34">
        <v>0.7538461538461538</v>
      </c>
      <c r="I18" s="27">
        <f t="shared" si="4"/>
        <v>0.2974406924295989</v>
      </c>
      <c r="J18" s="28">
        <f t="shared" si="4"/>
        <v>0.5453079361209314</v>
      </c>
      <c r="K18" s="28">
        <f t="shared" si="4"/>
        <v>0.7436017310739972</v>
      </c>
      <c r="L18" s="28">
        <f t="shared" si="4"/>
        <v>0.8923220772887966</v>
      </c>
      <c r="M18" s="29">
        <f t="shared" si="4"/>
        <v>0.9914689747653297</v>
      </c>
    </row>
    <row r="19" spans="1:13" ht="15">
      <c r="A19" s="24">
        <f t="shared" si="5"/>
        <v>37002</v>
      </c>
      <c r="B19" s="6">
        <v>1.4069730586370839</v>
      </c>
      <c r="C19" s="6">
        <f t="shared" si="0"/>
        <v>0.243</v>
      </c>
      <c r="D19" s="6">
        <f t="shared" si="1"/>
        <v>0.44550000000000006</v>
      </c>
      <c r="E19" s="6">
        <f t="shared" si="2"/>
        <v>0.6075</v>
      </c>
      <c r="F19" s="6">
        <f t="shared" si="3"/>
        <v>0.7290000000000001</v>
      </c>
      <c r="G19" s="34">
        <v>0.81</v>
      </c>
      <c r="I19" s="27">
        <f t="shared" si="4"/>
        <v>0.34189445324881135</v>
      </c>
      <c r="J19" s="28">
        <f t="shared" si="4"/>
        <v>0.6268064976228209</v>
      </c>
      <c r="K19" s="28">
        <f t="shared" si="4"/>
        <v>0.8547361331220286</v>
      </c>
      <c r="L19" s="28">
        <f t="shared" si="4"/>
        <v>1.0256833597464343</v>
      </c>
      <c r="M19" s="29">
        <f t="shared" si="4"/>
        <v>1.139648177496038</v>
      </c>
    </row>
    <row r="20" spans="1:13" ht="15">
      <c r="A20" s="24">
        <f t="shared" si="5"/>
        <v>37009</v>
      </c>
      <c r="B20" s="6">
        <v>1.4885367142102481</v>
      </c>
      <c r="C20" s="6">
        <f t="shared" si="0"/>
        <v>0.24991735537190085</v>
      </c>
      <c r="D20" s="6">
        <f t="shared" si="1"/>
        <v>0.4581818181818183</v>
      </c>
      <c r="E20" s="6">
        <f t="shared" si="2"/>
        <v>0.6247933884297522</v>
      </c>
      <c r="F20" s="6">
        <f t="shared" si="3"/>
        <v>0.7497520661157027</v>
      </c>
      <c r="G20" s="34">
        <v>0.8330578512396696</v>
      </c>
      <c r="I20" s="27">
        <f t="shared" si="4"/>
        <v>0.3720111589894042</v>
      </c>
      <c r="J20" s="28">
        <f t="shared" si="4"/>
        <v>0.6820204581472411</v>
      </c>
      <c r="K20" s="28">
        <f t="shared" si="4"/>
        <v>0.9300278974735106</v>
      </c>
      <c r="L20" s="28">
        <f t="shared" si="4"/>
        <v>1.1160334769682128</v>
      </c>
      <c r="M20" s="29">
        <f t="shared" si="4"/>
        <v>1.2400371966313475</v>
      </c>
    </row>
    <row r="21" spans="1:13" ht="15">
      <c r="A21" s="24">
        <f t="shared" si="5"/>
        <v>37016</v>
      </c>
      <c r="B21" s="6">
        <v>1.5904912836767036</v>
      </c>
      <c r="C21" s="6">
        <f t="shared" si="0"/>
        <v>0.25846153846153846</v>
      </c>
      <c r="D21" s="6">
        <f t="shared" si="1"/>
        <v>0.4738461538461539</v>
      </c>
      <c r="E21" s="6">
        <f t="shared" si="2"/>
        <v>0.6461538461538462</v>
      </c>
      <c r="F21" s="6">
        <f t="shared" si="3"/>
        <v>0.7753846153846154</v>
      </c>
      <c r="G21" s="34">
        <v>0.8615384615384616</v>
      </c>
      <c r="I21" s="27">
        <f t="shared" si="4"/>
        <v>0.411080824088748</v>
      </c>
      <c r="J21" s="28">
        <f t="shared" si="4"/>
        <v>0.7536481774960381</v>
      </c>
      <c r="K21" s="28">
        <f t="shared" si="4"/>
        <v>1.02770206022187</v>
      </c>
      <c r="L21" s="28">
        <f t="shared" si="4"/>
        <v>1.233242472266244</v>
      </c>
      <c r="M21" s="29">
        <f t="shared" si="4"/>
        <v>1.37026941362916</v>
      </c>
    </row>
    <row r="22" spans="1:13" ht="15">
      <c r="A22" s="24">
        <f t="shared" si="5"/>
        <v>37023</v>
      </c>
      <c r="B22" s="6">
        <v>1.6618594823032222</v>
      </c>
      <c r="C22" s="6">
        <f t="shared" si="0"/>
        <v>0.27120000000000005</v>
      </c>
      <c r="D22" s="6">
        <f t="shared" si="1"/>
        <v>0.49720000000000014</v>
      </c>
      <c r="E22" s="6">
        <f t="shared" si="2"/>
        <v>0.6780000000000002</v>
      </c>
      <c r="F22" s="6">
        <f t="shared" si="3"/>
        <v>0.8136000000000001</v>
      </c>
      <c r="G22" s="34">
        <v>0.9040000000000001</v>
      </c>
      <c r="I22" s="27">
        <f t="shared" si="4"/>
        <v>0.45069629160063396</v>
      </c>
      <c r="J22" s="28">
        <f t="shared" si="4"/>
        <v>0.8262765346011623</v>
      </c>
      <c r="K22" s="28">
        <f t="shared" si="4"/>
        <v>1.126740729001585</v>
      </c>
      <c r="L22" s="28">
        <f t="shared" si="4"/>
        <v>1.3520888748019018</v>
      </c>
      <c r="M22" s="29">
        <f t="shared" si="4"/>
        <v>1.5023209720021131</v>
      </c>
    </row>
    <row r="23" spans="1:13" ht="15">
      <c r="A23" s="24">
        <f t="shared" si="5"/>
        <v>37030</v>
      </c>
      <c r="B23" s="6">
        <v>1.733227680929741</v>
      </c>
      <c r="C23" s="6">
        <f t="shared" si="0"/>
        <v>0.2815135135135135</v>
      </c>
      <c r="D23" s="6">
        <f t="shared" si="1"/>
        <v>0.5161081081081081</v>
      </c>
      <c r="E23" s="6">
        <f t="shared" si="2"/>
        <v>0.7037837837837838</v>
      </c>
      <c r="F23" s="6">
        <f t="shared" si="3"/>
        <v>0.8445405405405406</v>
      </c>
      <c r="G23" s="34">
        <v>0.9383783783783785</v>
      </c>
      <c r="I23" s="27">
        <f t="shared" si="4"/>
        <v>0.48792701417741036</v>
      </c>
      <c r="J23" s="28">
        <f t="shared" si="4"/>
        <v>0.8945328593252524</v>
      </c>
      <c r="K23" s="28">
        <f t="shared" si="4"/>
        <v>1.219817535443526</v>
      </c>
      <c r="L23" s="28">
        <f t="shared" si="4"/>
        <v>1.4637810425322313</v>
      </c>
      <c r="M23" s="29">
        <f t="shared" si="4"/>
        <v>1.626423380591368</v>
      </c>
    </row>
    <row r="24" spans="1:13" ht="15">
      <c r="A24" s="24">
        <f t="shared" si="5"/>
        <v>37037</v>
      </c>
      <c r="B24" s="6">
        <v>1.7842049656629688</v>
      </c>
      <c r="C24" s="6">
        <f t="shared" si="0"/>
        <v>0.28861538461538466</v>
      </c>
      <c r="D24" s="6">
        <f t="shared" si="1"/>
        <v>0.5291282051282052</v>
      </c>
      <c r="E24" s="6">
        <f t="shared" si="2"/>
        <v>0.7215384615384617</v>
      </c>
      <c r="F24" s="6">
        <f t="shared" si="3"/>
        <v>0.865846153846154</v>
      </c>
      <c r="G24" s="34">
        <v>0.9620512820512822</v>
      </c>
      <c r="I24" s="27">
        <f t="shared" si="4"/>
        <v>0.514949002397497</v>
      </c>
      <c r="J24" s="28">
        <f t="shared" si="4"/>
        <v>0.9440731710620778</v>
      </c>
      <c r="K24" s="28">
        <f t="shared" si="4"/>
        <v>1.2873725059937424</v>
      </c>
      <c r="L24" s="28">
        <f t="shared" si="4"/>
        <v>1.544847007192491</v>
      </c>
      <c r="M24" s="29">
        <f t="shared" si="4"/>
        <v>1.716496674658323</v>
      </c>
    </row>
    <row r="25" spans="1:13" ht="15">
      <c r="A25" s="24">
        <f t="shared" si="5"/>
        <v>37044</v>
      </c>
      <c r="B25" s="6">
        <v>1.8453777073428421</v>
      </c>
      <c r="C25" s="6">
        <f t="shared" si="0"/>
        <v>0.29271165644171776</v>
      </c>
      <c r="D25" s="6">
        <f t="shared" si="1"/>
        <v>0.536638036809816</v>
      </c>
      <c r="E25" s="6">
        <f t="shared" si="2"/>
        <v>0.7317791411042944</v>
      </c>
      <c r="F25" s="6">
        <f t="shared" si="3"/>
        <v>0.8781349693251534</v>
      </c>
      <c r="G25" s="34">
        <v>0.9757055214723926</v>
      </c>
      <c r="I25" s="27">
        <f t="shared" si="4"/>
        <v>0.5401635654769428</v>
      </c>
      <c r="J25" s="28">
        <f t="shared" si="4"/>
        <v>0.990299870041062</v>
      </c>
      <c r="K25" s="28">
        <f t="shared" si="4"/>
        <v>1.350408913692357</v>
      </c>
      <c r="L25" s="28">
        <f t="shared" si="4"/>
        <v>1.6204906964308288</v>
      </c>
      <c r="M25" s="29">
        <f t="shared" si="4"/>
        <v>1.800545218256476</v>
      </c>
    </row>
    <row r="26" spans="1:13" ht="15">
      <c r="A26" s="24">
        <f t="shared" si="5"/>
        <v>37051</v>
      </c>
      <c r="B26" s="6">
        <v>1.8555731642894875</v>
      </c>
      <c r="C26" s="6">
        <f t="shared" si="0"/>
        <v>0.2964705882352941</v>
      </c>
      <c r="D26" s="6">
        <f t="shared" si="1"/>
        <v>0.5435294117647059</v>
      </c>
      <c r="E26" s="6">
        <f t="shared" si="2"/>
        <v>0.7411764705882353</v>
      </c>
      <c r="F26" s="6">
        <f t="shared" si="3"/>
        <v>0.8894117647058825</v>
      </c>
      <c r="G26" s="34">
        <v>0.9882352941176471</v>
      </c>
      <c r="I26" s="27">
        <f t="shared" si="4"/>
        <v>0.5501228675305304</v>
      </c>
      <c r="J26" s="28">
        <f t="shared" si="4"/>
        <v>1.008558590472639</v>
      </c>
      <c r="K26" s="28">
        <f t="shared" si="4"/>
        <v>1.375307168826326</v>
      </c>
      <c r="L26" s="28">
        <f t="shared" si="4"/>
        <v>1.6503686025915913</v>
      </c>
      <c r="M26" s="29">
        <f t="shared" si="4"/>
        <v>1.8337428917684349</v>
      </c>
    </row>
    <row r="27" spans="1:13" ht="15">
      <c r="A27" s="24">
        <f t="shared" si="5"/>
        <v>37058</v>
      </c>
      <c r="B27" s="6">
        <v>1.8963549920760698</v>
      </c>
      <c r="C27" s="6">
        <f t="shared" si="0"/>
        <v>0.3054545454545455</v>
      </c>
      <c r="D27" s="6">
        <f t="shared" si="1"/>
        <v>0.5600000000000002</v>
      </c>
      <c r="E27" s="6">
        <f t="shared" si="2"/>
        <v>0.7636363636363637</v>
      </c>
      <c r="F27" s="6">
        <f t="shared" si="3"/>
        <v>0.9163636363636365</v>
      </c>
      <c r="G27" s="34">
        <v>1.0181818181818183</v>
      </c>
      <c r="I27" s="27">
        <f t="shared" si="4"/>
        <v>0.5792502521250541</v>
      </c>
      <c r="J27" s="28">
        <f t="shared" si="4"/>
        <v>1.0619587955625993</v>
      </c>
      <c r="K27" s="28">
        <f t="shared" si="4"/>
        <v>1.4481256303126353</v>
      </c>
      <c r="L27" s="28">
        <f t="shared" si="4"/>
        <v>1.7377507563751624</v>
      </c>
      <c r="M27" s="29">
        <f t="shared" si="4"/>
        <v>1.9308341737501804</v>
      </c>
    </row>
    <row r="28" spans="1:13" ht="15">
      <c r="A28" s="24">
        <f t="shared" si="5"/>
        <v>37065</v>
      </c>
      <c r="B28" s="6">
        <v>1.9269413629160062</v>
      </c>
      <c r="C28" s="6">
        <f t="shared" si="0"/>
        <v>0.3153519553072625</v>
      </c>
      <c r="D28" s="6">
        <f t="shared" si="1"/>
        <v>0.5781452513966481</v>
      </c>
      <c r="E28" s="6">
        <f t="shared" si="2"/>
        <v>0.7883798882681563</v>
      </c>
      <c r="F28" s="6">
        <f t="shared" si="3"/>
        <v>0.9460558659217877</v>
      </c>
      <c r="G28" s="34">
        <v>1.0511731843575418</v>
      </c>
      <c r="I28" s="27">
        <f t="shared" si="4"/>
        <v>0.6076647265580039</v>
      </c>
      <c r="J28" s="28">
        <f t="shared" si="4"/>
        <v>1.114051998689674</v>
      </c>
      <c r="K28" s="28">
        <f t="shared" si="4"/>
        <v>1.5191618163950098</v>
      </c>
      <c r="L28" s="28">
        <f t="shared" si="4"/>
        <v>1.822994179674012</v>
      </c>
      <c r="M28" s="29">
        <f t="shared" si="4"/>
        <v>2.02554908852668</v>
      </c>
    </row>
    <row r="29" spans="1:13" ht="15">
      <c r="A29" s="24">
        <f t="shared" si="5"/>
        <v>37072</v>
      </c>
      <c r="B29" s="6">
        <v>1.9269413629160062</v>
      </c>
      <c r="C29" s="6">
        <f t="shared" si="0"/>
        <v>0.319292817679558</v>
      </c>
      <c r="D29" s="6">
        <f t="shared" si="1"/>
        <v>0.5853701657458564</v>
      </c>
      <c r="E29" s="6">
        <f t="shared" si="2"/>
        <v>0.798232044198895</v>
      </c>
      <c r="F29" s="6">
        <f t="shared" si="3"/>
        <v>0.957878453038674</v>
      </c>
      <c r="G29" s="34">
        <v>1.0643093922651934</v>
      </c>
      <c r="I29" s="27">
        <f t="shared" si="4"/>
        <v>0.6152585372687394</v>
      </c>
      <c r="J29" s="28">
        <f t="shared" si="4"/>
        <v>1.127973984992689</v>
      </c>
      <c r="K29" s="28">
        <f t="shared" si="4"/>
        <v>1.5381463431718485</v>
      </c>
      <c r="L29" s="28">
        <f t="shared" si="4"/>
        <v>1.845775611806218</v>
      </c>
      <c r="M29" s="29">
        <f t="shared" si="4"/>
        <v>2.050861790895798</v>
      </c>
    </row>
    <row r="30" spans="1:13" ht="15">
      <c r="A30" s="24">
        <f t="shared" si="5"/>
        <v>37079</v>
      </c>
      <c r="B30" s="6">
        <v>1.9269413629160062</v>
      </c>
      <c r="C30" s="6">
        <f t="shared" si="0"/>
        <v>0.32300552486187845</v>
      </c>
      <c r="D30" s="6">
        <f t="shared" si="1"/>
        <v>0.5921767955801106</v>
      </c>
      <c r="E30" s="6">
        <f t="shared" si="2"/>
        <v>0.8075138121546961</v>
      </c>
      <c r="F30" s="6">
        <f t="shared" si="3"/>
        <v>0.9690165745856354</v>
      </c>
      <c r="G30" s="34">
        <v>1.0766850828729282</v>
      </c>
      <c r="I30" s="27">
        <f t="shared" si="4"/>
        <v>0.6224127063067479</v>
      </c>
      <c r="J30" s="28">
        <f t="shared" si="4"/>
        <v>1.1410899615623715</v>
      </c>
      <c r="K30" s="28">
        <f t="shared" si="4"/>
        <v>1.5560317657668699</v>
      </c>
      <c r="L30" s="28">
        <f t="shared" si="4"/>
        <v>1.867238118920244</v>
      </c>
      <c r="M30" s="29">
        <f t="shared" si="4"/>
        <v>2.0747090210224934</v>
      </c>
    </row>
    <row r="31" spans="1:13" ht="15">
      <c r="A31" s="24">
        <f t="shared" si="5"/>
        <v>37086</v>
      </c>
      <c r="B31" s="6">
        <v>1.9269413629160062</v>
      </c>
      <c r="C31" s="6">
        <f t="shared" si="0"/>
        <v>0.32286033519553076</v>
      </c>
      <c r="D31" s="6">
        <f t="shared" si="1"/>
        <v>0.5919106145251397</v>
      </c>
      <c r="E31" s="6">
        <f t="shared" si="2"/>
        <v>0.8071508379888268</v>
      </c>
      <c r="F31" s="6">
        <f t="shared" si="3"/>
        <v>0.9685810055865922</v>
      </c>
      <c r="G31" s="34">
        <v>1.0762011173184358</v>
      </c>
      <c r="I31" s="27">
        <f t="shared" si="4"/>
        <v>0.6221329343331946</v>
      </c>
      <c r="J31" s="28">
        <f t="shared" si="4"/>
        <v>1.1405770462775235</v>
      </c>
      <c r="K31" s="28">
        <f t="shared" si="4"/>
        <v>1.5553323358329865</v>
      </c>
      <c r="L31" s="28">
        <f t="shared" si="4"/>
        <v>1.8663988029995837</v>
      </c>
      <c r="M31" s="29">
        <f t="shared" si="4"/>
        <v>2.0737764477773153</v>
      </c>
    </row>
    <row r="32" spans="1:13" ht="15">
      <c r="A32" s="24">
        <f t="shared" si="5"/>
        <v>37093</v>
      </c>
      <c r="B32" s="6">
        <v>1.8555731642894875</v>
      </c>
      <c r="C32" s="6">
        <f t="shared" si="0"/>
        <v>0.3226363636363636</v>
      </c>
      <c r="D32" s="6">
        <f t="shared" si="1"/>
        <v>0.5915</v>
      </c>
      <c r="E32" s="6">
        <f t="shared" si="2"/>
        <v>0.8065909090909091</v>
      </c>
      <c r="F32" s="6">
        <f t="shared" si="3"/>
        <v>0.9679090909090909</v>
      </c>
      <c r="G32" s="34">
        <v>1.0754545454545454</v>
      </c>
      <c r="I32" s="27">
        <f t="shared" si="4"/>
        <v>0.598675378187581</v>
      </c>
      <c r="J32" s="28">
        <f t="shared" si="4"/>
        <v>1.097571526677232</v>
      </c>
      <c r="K32" s="28">
        <f t="shared" si="4"/>
        <v>1.4966884454689526</v>
      </c>
      <c r="L32" s="28">
        <f t="shared" si="4"/>
        <v>1.796026134562743</v>
      </c>
      <c r="M32" s="29">
        <f t="shared" si="4"/>
        <v>1.9955845939586034</v>
      </c>
    </row>
    <row r="33" spans="1:13" ht="15">
      <c r="A33" s="24">
        <f t="shared" si="5"/>
        <v>37100</v>
      </c>
      <c r="B33" s="6">
        <v>1.8555731642894875</v>
      </c>
      <c r="C33" s="6">
        <f t="shared" si="0"/>
        <v>0.32324050632911394</v>
      </c>
      <c r="D33" s="6">
        <f t="shared" si="1"/>
        <v>0.5926075949367089</v>
      </c>
      <c r="E33" s="6">
        <f t="shared" si="2"/>
        <v>0.8081012658227849</v>
      </c>
      <c r="F33" s="6">
        <f t="shared" si="3"/>
        <v>0.9697215189873418</v>
      </c>
      <c r="G33" s="34">
        <v>1.0774683544303798</v>
      </c>
      <c r="I33" s="27">
        <f t="shared" si="4"/>
        <v>0.59979640915565</v>
      </c>
      <c r="J33" s="28">
        <f t="shared" si="4"/>
        <v>1.0996267501186918</v>
      </c>
      <c r="K33" s="28">
        <f t="shared" si="4"/>
        <v>1.4994910228891252</v>
      </c>
      <c r="L33" s="28">
        <f t="shared" si="4"/>
        <v>1.7993892274669503</v>
      </c>
      <c r="M33" s="29">
        <f t="shared" si="4"/>
        <v>1.999321363852167</v>
      </c>
    </row>
    <row r="34" spans="1:13" ht="15">
      <c r="A34" s="24">
        <f t="shared" si="5"/>
        <v>37107</v>
      </c>
      <c r="B34" s="6">
        <v>1.7842049656629688</v>
      </c>
      <c r="C34" s="6">
        <f t="shared" si="0"/>
        <v>0.32324050632911394</v>
      </c>
      <c r="D34" s="6">
        <f t="shared" si="1"/>
        <v>0.5926075949367089</v>
      </c>
      <c r="E34" s="6">
        <f t="shared" si="2"/>
        <v>0.8081012658227849</v>
      </c>
      <c r="F34" s="6">
        <f t="shared" si="3"/>
        <v>0.9697215189873418</v>
      </c>
      <c r="G34" s="34">
        <v>1.0774683544303798</v>
      </c>
      <c r="I34" s="27">
        <f t="shared" si="4"/>
        <v>0.5767273164958174</v>
      </c>
      <c r="J34" s="28">
        <f t="shared" si="4"/>
        <v>1.0573334135756651</v>
      </c>
      <c r="K34" s="28">
        <f t="shared" si="4"/>
        <v>1.4418182912395434</v>
      </c>
      <c r="L34" s="28">
        <f t="shared" si="4"/>
        <v>1.7301819494874522</v>
      </c>
      <c r="M34" s="29">
        <f t="shared" si="4"/>
        <v>1.9224243883193912</v>
      </c>
    </row>
    <row r="35" spans="1:13" ht="15">
      <c r="A35" s="24">
        <f t="shared" si="5"/>
        <v>37114</v>
      </c>
      <c r="B35" s="6">
        <v>1.753618594823032</v>
      </c>
      <c r="C35" s="6">
        <f t="shared" si="0"/>
        <v>0.32324050632911394</v>
      </c>
      <c r="D35" s="6">
        <f t="shared" si="1"/>
        <v>0.5926075949367089</v>
      </c>
      <c r="E35" s="6">
        <f t="shared" si="2"/>
        <v>0.8081012658227849</v>
      </c>
      <c r="F35" s="6">
        <f t="shared" si="3"/>
        <v>0.9697215189873418</v>
      </c>
      <c r="G35" s="34">
        <v>1.0774683544303798</v>
      </c>
      <c r="I35" s="27">
        <f t="shared" si="4"/>
        <v>0.5668405624987461</v>
      </c>
      <c r="J35" s="28">
        <f t="shared" si="4"/>
        <v>1.039207697914368</v>
      </c>
      <c r="K35" s="28">
        <f t="shared" si="4"/>
        <v>1.4171014062468654</v>
      </c>
      <c r="L35" s="28">
        <f t="shared" si="4"/>
        <v>1.7005216874962386</v>
      </c>
      <c r="M35" s="29">
        <f t="shared" si="4"/>
        <v>1.8894685416624872</v>
      </c>
    </row>
    <row r="36" spans="1:13" ht="15">
      <c r="A36" s="24">
        <f t="shared" si="5"/>
        <v>37121</v>
      </c>
      <c r="B36" s="6">
        <v>1.6924458531431588</v>
      </c>
      <c r="C36" s="6">
        <f t="shared" si="0"/>
        <v>0.32256</v>
      </c>
      <c r="D36" s="6">
        <f t="shared" si="1"/>
        <v>0.5913600000000001</v>
      </c>
      <c r="E36" s="6">
        <f t="shared" si="2"/>
        <v>0.8064000000000001</v>
      </c>
      <c r="F36" s="6">
        <f t="shared" si="3"/>
        <v>0.9676800000000002</v>
      </c>
      <c r="G36" s="34">
        <v>1.0752000000000002</v>
      </c>
      <c r="I36" s="27">
        <f aca="true" t="shared" si="6" ref="I36:M55">$B36*C36</f>
        <v>0.5459153343898573</v>
      </c>
      <c r="J36" s="28">
        <f t="shared" si="6"/>
        <v>1.0008447797147386</v>
      </c>
      <c r="K36" s="28">
        <f t="shared" si="6"/>
        <v>1.3647883359746433</v>
      </c>
      <c r="L36" s="28">
        <f t="shared" si="6"/>
        <v>1.6377460031695723</v>
      </c>
      <c r="M36" s="29">
        <f t="shared" si="6"/>
        <v>1.8197177812995247</v>
      </c>
    </row>
    <row r="37" spans="1:13" ht="15">
      <c r="A37" s="24">
        <f t="shared" si="5"/>
        <v>37128</v>
      </c>
      <c r="B37" s="6">
        <v>1.6210776545166403</v>
      </c>
      <c r="C37" s="6">
        <f t="shared" si="0"/>
        <v>0.32190209790209795</v>
      </c>
      <c r="D37" s="6">
        <f t="shared" si="1"/>
        <v>0.5901538461538464</v>
      </c>
      <c r="E37" s="6">
        <f t="shared" si="2"/>
        <v>0.8047552447552448</v>
      </c>
      <c r="F37" s="6">
        <f t="shared" si="3"/>
        <v>0.9657062937062939</v>
      </c>
      <c r="G37" s="34">
        <v>1.0730069930069932</v>
      </c>
      <c r="I37" s="27">
        <f t="shared" si="6"/>
        <v>0.5218282978511188</v>
      </c>
      <c r="J37" s="28">
        <f t="shared" si="6"/>
        <v>0.9566852127270514</v>
      </c>
      <c r="K37" s="28">
        <f t="shared" si="6"/>
        <v>1.3045707446277972</v>
      </c>
      <c r="L37" s="28">
        <f t="shared" si="6"/>
        <v>1.5654848935533567</v>
      </c>
      <c r="M37" s="29">
        <f t="shared" si="6"/>
        <v>1.7394276595037297</v>
      </c>
    </row>
    <row r="38" spans="1:13" ht="15">
      <c r="A38" s="24">
        <f t="shared" si="5"/>
        <v>37135</v>
      </c>
      <c r="B38" s="6">
        <v>1.5497094558901214</v>
      </c>
      <c r="C38" s="6">
        <f t="shared" si="0"/>
        <v>0.3211764705882353</v>
      </c>
      <c r="D38" s="6">
        <f t="shared" si="1"/>
        <v>0.5888235294117647</v>
      </c>
      <c r="E38" s="6">
        <f t="shared" si="2"/>
        <v>0.8029411764705883</v>
      </c>
      <c r="F38" s="6">
        <f t="shared" si="3"/>
        <v>0.9635294117647059</v>
      </c>
      <c r="G38" s="34">
        <v>1.0705882352941176</v>
      </c>
      <c r="I38" s="27">
        <f t="shared" si="6"/>
        <v>0.4977302134800037</v>
      </c>
      <c r="J38" s="28">
        <f t="shared" si="6"/>
        <v>0.9125053913800069</v>
      </c>
      <c r="K38" s="28">
        <f t="shared" si="6"/>
        <v>1.2443255337000094</v>
      </c>
      <c r="L38" s="28">
        <f t="shared" si="6"/>
        <v>1.493190640440011</v>
      </c>
      <c r="M38" s="29">
        <f t="shared" si="6"/>
        <v>1.6591007116000123</v>
      </c>
    </row>
    <row r="39" spans="1:13" ht="15">
      <c r="A39" s="24">
        <f t="shared" si="5"/>
        <v>37142</v>
      </c>
      <c r="B39" s="6">
        <v>1.4681458003169572</v>
      </c>
      <c r="C39" s="6">
        <f t="shared" si="0"/>
        <v>0.317625</v>
      </c>
      <c r="D39" s="6">
        <f t="shared" si="1"/>
        <v>0.5823125000000001</v>
      </c>
      <c r="E39" s="6">
        <f t="shared" si="2"/>
        <v>0.7940625000000001</v>
      </c>
      <c r="F39" s="6">
        <f t="shared" si="3"/>
        <v>0.9528750000000001</v>
      </c>
      <c r="G39" s="34">
        <v>1.05875</v>
      </c>
      <c r="I39" s="27">
        <f t="shared" si="6"/>
        <v>0.4663198098256735</v>
      </c>
      <c r="J39" s="28">
        <f t="shared" si="6"/>
        <v>0.8549196513470683</v>
      </c>
      <c r="K39" s="28">
        <f t="shared" si="6"/>
        <v>1.165799524564184</v>
      </c>
      <c r="L39" s="28">
        <f t="shared" si="6"/>
        <v>1.3989594294770207</v>
      </c>
      <c r="M39" s="29">
        <f t="shared" si="6"/>
        <v>1.5543993660855786</v>
      </c>
    </row>
    <row r="40" spans="1:13" ht="15">
      <c r="A40" s="24">
        <f t="shared" si="5"/>
        <v>37149</v>
      </c>
      <c r="B40" s="6">
        <v>1.3967776016904385</v>
      </c>
      <c r="C40" s="6">
        <f t="shared" si="0"/>
        <v>0.3105882352941177</v>
      </c>
      <c r="D40" s="6">
        <f t="shared" si="1"/>
        <v>0.5694117647058826</v>
      </c>
      <c r="E40" s="6">
        <f t="shared" si="2"/>
        <v>0.7764705882352944</v>
      </c>
      <c r="F40" s="6">
        <f t="shared" si="3"/>
        <v>0.9317647058823533</v>
      </c>
      <c r="G40" s="34">
        <v>1.0352941176470591</v>
      </c>
      <c r="I40" s="27">
        <f t="shared" si="6"/>
        <v>0.43382269040738336</v>
      </c>
      <c r="J40" s="28">
        <f t="shared" si="6"/>
        <v>0.795341599080203</v>
      </c>
      <c r="K40" s="28">
        <f t="shared" si="6"/>
        <v>1.0845567260184585</v>
      </c>
      <c r="L40" s="28">
        <f t="shared" si="6"/>
        <v>1.3014680712221502</v>
      </c>
      <c r="M40" s="29">
        <f t="shared" si="6"/>
        <v>1.446075634691278</v>
      </c>
    </row>
    <row r="41" spans="1:13" ht="15">
      <c r="A41" s="24">
        <f t="shared" si="5"/>
        <v>37156</v>
      </c>
      <c r="B41" s="6">
        <v>1.3050184891706287</v>
      </c>
      <c r="C41" s="6">
        <f t="shared" si="0"/>
        <v>0.30517431192660543</v>
      </c>
      <c r="D41" s="6">
        <f t="shared" si="1"/>
        <v>0.5594862385321101</v>
      </c>
      <c r="E41" s="6">
        <f t="shared" si="2"/>
        <v>0.7629357798165137</v>
      </c>
      <c r="F41" s="6">
        <f t="shared" si="3"/>
        <v>0.9155229357798165</v>
      </c>
      <c r="G41" s="34">
        <v>1.0172477064220182</v>
      </c>
      <c r="I41" s="27">
        <f t="shared" si="6"/>
        <v>0.3982581194841448</v>
      </c>
      <c r="J41" s="28">
        <f t="shared" si="6"/>
        <v>0.7301398857209324</v>
      </c>
      <c r="K41" s="28">
        <f t="shared" si="6"/>
        <v>0.9956452987103621</v>
      </c>
      <c r="L41" s="28">
        <f t="shared" si="6"/>
        <v>1.1947743584524346</v>
      </c>
      <c r="M41" s="29">
        <f t="shared" si="6"/>
        <v>1.3275270649471496</v>
      </c>
    </row>
    <row r="42" spans="1:13" ht="15">
      <c r="A42" s="24">
        <f t="shared" si="5"/>
        <v>37163</v>
      </c>
      <c r="B42" s="6">
        <v>1.1928684627575277</v>
      </c>
      <c r="C42" s="6">
        <f t="shared" si="0"/>
        <v>0.2918787878787879</v>
      </c>
      <c r="D42" s="6">
        <f t="shared" si="1"/>
        <v>0.5351111111111112</v>
      </c>
      <c r="E42" s="6">
        <f t="shared" si="2"/>
        <v>0.7296969696969698</v>
      </c>
      <c r="F42" s="6">
        <f t="shared" si="3"/>
        <v>0.8756363636363638</v>
      </c>
      <c r="G42" s="34">
        <v>0.9729292929292931</v>
      </c>
      <c r="I42" s="27">
        <f t="shared" si="6"/>
        <v>0.34817300100850024</v>
      </c>
      <c r="J42" s="28">
        <f t="shared" si="6"/>
        <v>0.6383171685155838</v>
      </c>
      <c r="K42" s="28">
        <f t="shared" si="6"/>
        <v>0.8704325025212507</v>
      </c>
      <c r="L42" s="28">
        <f t="shared" si="6"/>
        <v>1.0445190030255007</v>
      </c>
      <c r="M42" s="29">
        <f t="shared" si="6"/>
        <v>1.1605766700283342</v>
      </c>
    </row>
    <row r="43" spans="1:13" ht="15">
      <c r="A43" s="24">
        <f t="shared" si="5"/>
        <v>37170</v>
      </c>
      <c r="B43" s="6">
        <v>1.1011093502377178</v>
      </c>
      <c r="C43" s="6">
        <f t="shared" si="0"/>
        <v>0.28373333333333334</v>
      </c>
      <c r="D43" s="6">
        <f t="shared" si="1"/>
        <v>0.5201777777777778</v>
      </c>
      <c r="E43" s="6">
        <f t="shared" si="2"/>
        <v>0.7093333333333334</v>
      </c>
      <c r="F43" s="6">
        <f t="shared" si="3"/>
        <v>0.8512000000000001</v>
      </c>
      <c r="G43" s="34">
        <v>0.9457777777777778</v>
      </c>
      <c r="I43" s="27">
        <f t="shared" si="6"/>
        <v>0.31242142630744846</v>
      </c>
      <c r="J43" s="28">
        <f t="shared" si="6"/>
        <v>0.5727726148969889</v>
      </c>
      <c r="K43" s="28">
        <f t="shared" si="6"/>
        <v>0.7810535657686212</v>
      </c>
      <c r="L43" s="28">
        <f t="shared" si="6"/>
        <v>0.9372642789223455</v>
      </c>
      <c r="M43" s="29">
        <f t="shared" si="6"/>
        <v>1.0414047543581617</v>
      </c>
    </row>
    <row r="44" spans="1:13" ht="15">
      <c r="A44" s="24">
        <f t="shared" si="5"/>
        <v>37177</v>
      </c>
      <c r="B44" s="6">
        <v>0.9991547807712625</v>
      </c>
      <c r="C44" s="6">
        <f t="shared" si="0"/>
        <v>0.2646</v>
      </c>
      <c r="D44" s="6">
        <f t="shared" si="1"/>
        <v>0.48510000000000003</v>
      </c>
      <c r="E44" s="6">
        <f t="shared" si="2"/>
        <v>0.6615</v>
      </c>
      <c r="F44" s="6">
        <f t="shared" si="3"/>
        <v>0.7938000000000001</v>
      </c>
      <c r="G44" s="34">
        <v>0.882</v>
      </c>
      <c r="I44" s="27">
        <f t="shared" si="6"/>
        <v>0.26437635499207607</v>
      </c>
      <c r="J44" s="28">
        <f t="shared" si="6"/>
        <v>0.4846899841521395</v>
      </c>
      <c r="K44" s="28">
        <f t="shared" si="6"/>
        <v>0.6609408874801901</v>
      </c>
      <c r="L44" s="28">
        <f t="shared" si="6"/>
        <v>0.7931290649762283</v>
      </c>
      <c r="M44" s="29">
        <f t="shared" si="6"/>
        <v>0.8812545166402536</v>
      </c>
    </row>
    <row r="45" spans="1:13" ht="15">
      <c r="A45" s="24">
        <f t="shared" si="5"/>
        <v>37184</v>
      </c>
      <c r="B45" s="6">
        <v>0.8972002113048072</v>
      </c>
      <c r="C45" s="6">
        <f t="shared" si="0"/>
        <v>0.264</v>
      </c>
      <c r="D45" s="6">
        <f t="shared" si="1"/>
        <v>0.48400000000000004</v>
      </c>
      <c r="E45" s="6">
        <f t="shared" si="2"/>
        <v>0.66</v>
      </c>
      <c r="F45" s="6">
        <f t="shared" si="3"/>
        <v>0.792</v>
      </c>
      <c r="G45" s="34">
        <v>0.88</v>
      </c>
      <c r="I45" s="27">
        <f t="shared" si="6"/>
        <v>0.2368608557844691</v>
      </c>
      <c r="J45" s="28">
        <f t="shared" si="6"/>
        <v>0.43424490227152673</v>
      </c>
      <c r="K45" s="28">
        <f t="shared" si="6"/>
        <v>0.5921521394611727</v>
      </c>
      <c r="L45" s="28">
        <f t="shared" si="6"/>
        <v>0.7105825673534073</v>
      </c>
      <c r="M45" s="29">
        <f t="shared" si="6"/>
        <v>0.7895361859482304</v>
      </c>
    </row>
    <row r="46" spans="1:13" ht="15">
      <c r="A46" s="24">
        <f t="shared" si="5"/>
        <v>37191</v>
      </c>
      <c r="B46" s="6">
        <v>0.7748547279450607</v>
      </c>
      <c r="C46" s="6">
        <f t="shared" si="0"/>
        <v>0.24929032258064518</v>
      </c>
      <c r="D46" s="6">
        <f t="shared" si="1"/>
        <v>0.4570322580645162</v>
      </c>
      <c r="E46" s="6">
        <f t="shared" si="2"/>
        <v>0.623225806451613</v>
      </c>
      <c r="F46" s="6">
        <f t="shared" si="3"/>
        <v>0.7478709677419356</v>
      </c>
      <c r="G46" s="34">
        <v>0.830967741935484</v>
      </c>
      <c r="I46" s="27">
        <f t="shared" si="6"/>
        <v>0.19316378508256224</v>
      </c>
      <c r="J46" s="28">
        <f t="shared" si="6"/>
        <v>0.35413360598469745</v>
      </c>
      <c r="K46" s="28">
        <f t="shared" si="6"/>
        <v>0.4829094627064056</v>
      </c>
      <c r="L46" s="28">
        <f t="shared" si="6"/>
        <v>0.5794913552476868</v>
      </c>
      <c r="M46" s="29">
        <f t="shared" si="6"/>
        <v>0.6438792836085409</v>
      </c>
    </row>
    <row r="47" spans="1:13" ht="15">
      <c r="A47" s="24">
        <f t="shared" si="5"/>
        <v>37198</v>
      </c>
      <c r="B47" s="6">
        <v>0.6729001584786054</v>
      </c>
      <c r="C47" s="6">
        <f t="shared" si="0"/>
        <v>0.23456603773584905</v>
      </c>
      <c r="D47" s="6">
        <f t="shared" si="1"/>
        <v>0.43003773584905663</v>
      </c>
      <c r="E47" s="6">
        <f t="shared" si="2"/>
        <v>0.5864150943396227</v>
      </c>
      <c r="F47" s="6">
        <f t="shared" si="3"/>
        <v>0.7036981132075472</v>
      </c>
      <c r="G47" s="34">
        <v>0.7818867924528302</v>
      </c>
      <c r="I47" s="27">
        <f t="shared" si="6"/>
        <v>0.15783952396615136</v>
      </c>
      <c r="J47" s="28">
        <f t="shared" si="6"/>
        <v>0.28937246060461086</v>
      </c>
      <c r="K47" s="28">
        <f t="shared" si="6"/>
        <v>0.39459880991537843</v>
      </c>
      <c r="L47" s="28">
        <f t="shared" si="6"/>
        <v>0.4735185718984541</v>
      </c>
      <c r="M47" s="29">
        <f t="shared" si="6"/>
        <v>0.5261317465538379</v>
      </c>
    </row>
    <row r="48" spans="1:13" ht="15">
      <c r="A48" s="24">
        <f t="shared" si="5"/>
        <v>37205</v>
      </c>
      <c r="B48" s="6">
        <v>0.5709455890121501</v>
      </c>
      <c r="C48" s="6">
        <f t="shared" si="0"/>
        <v>0.21381818181818185</v>
      </c>
      <c r="D48" s="6">
        <f t="shared" si="1"/>
        <v>0.3920000000000001</v>
      </c>
      <c r="E48" s="6">
        <f t="shared" si="2"/>
        <v>0.5345454545454547</v>
      </c>
      <c r="F48" s="6">
        <f t="shared" si="3"/>
        <v>0.6414545454545456</v>
      </c>
      <c r="G48" s="34">
        <v>0.7127272727272729</v>
      </c>
      <c r="I48" s="27">
        <f t="shared" si="6"/>
        <v>0.12207854775968884</v>
      </c>
      <c r="J48" s="28">
        <f t="shared" si="6"/>
        <v>0.2238106708927629</v>
      </c>
      <c r="K48" s="28">
        <f t="shared" si="6"/>
        <v>0.3051963693992221</v>
      </c>
      <c r="L48" s="28">
        <f t="shared" si="6"/>
        <v>0.36623564327906655</v>
      </c>
      <c r="M48" s="29">
        <f t="shared" si="6"/>
        <v>0.4069284925322961</v>
      </c>
    </row>
    <row r="49" spans="1:13" ht="15">
      <c r="A49" s="24">
        <f t="shared" si="5"/>
        <v>37212</v>
      </c>
      <c r="B49" s="6">
        <v>0.47918647649234014</v>
      </c>
      <c r="C49" s="6">
        <f t="shared" si="0"/>
        <v>0.20533333333333334</v>
      </c>
      <c r="D49" s="6">
        <f t="shared" si="1"/>
        <v>0.3764444444444445</v>
      </c>
      <c r="E49" s="6">
        <f t="shared" si="2"/>
        <v>0.5133333333333334</v>
      </c>
      <c r="F49" s="6">
        <f t="shared" si="3"/>
        <v>0.6160000000000001</v>
      </c>
      <c r="G49" s="34">
        <v>0.6844444444444445</v>
      </c>
      <c r="I49" s="27">
        <f t="shared" si="6"/>
        <v>0.09839295650642718</v>
      </c>
      <c r="J49" s="28">
        <f t="shared" si="6"/>
        <v>0.18038708692844987</v>
      </c>
      <c r="K49" s="28">
        <f t="shared" si="6"/>
        <v>0.24598239126606797</v>
      </c>
      <c r="L49" s="28">
        <f t="shared" si="6"/>
        <v>0.2951788695192816</v>
      </c>
      <c r="M49" s="29">
        <f t="shared" si="6"/>
        <v>0.3279765216880906</v>
      </c>
    </row>
    <row r="50" spans="1:13" ht="15">
      <c r="A50" s="24">
        <f t="shared" si="5"/>
        <v>37219</v>
      </c>
      <c r="B50" s="6">
        <v>0.41801373481246695</v>
      </c>
      <c r="C50" s="6">
        <f t="shared" si="0"/>
        <v>0.1792</v>
      </c>
      <c r="D50" s="6">
        <f t="shared" si="1"/>
        <v>0.3285333333333334</v>
      </c>
      <c r="E50" s="6">
        <f t="shared" si="2"/>
        <v>0.44800000000000006</v>
      </c>
      <c r="F50" s="6">
        <f t="shared" si="3"/>
        <v>0.5376000000000001</v>
      </c>
      <c r="G50" s="34">
        <v>0.5973333333333334</v>
      </c>
      <c r="I50" s="27">
        <f t="shared" si="6"/>
        <v>0.07490806127839408</v>
      </c>
      <c r="J50" s="28">
        <f t="shared" si="6"/>
        <v>0.13733144567705582</v>
      </c>
      <c r="K50" s="28">
        <f t="shared" si="6"/>
        <v>0.18727015319598522</v>
      </c>
      <c r="L50" s="28">
        <f t="shared" si="6"/>
        <v>0.22472418383518228</v>
      </c>
      <c r="M50" s="29">
        <f t="shared" si="6"/>
        <v>0.24969353759464694</v>
      </c>
    </row>
    <row r="51" spans="1:13" ht="15">
      <c r="A51" s="24">
        <f t="shared" si="5"/>
        <v>37226</v>
      </c>
      <c r="B51" s="6">
        <v>0.3568409931325937</v>
      </c>
      <c r="C51" s="6">
        <f t="shared" si="0"/>
        <v>0.15</v>
      </c>
      <c r="D51" s="6">
        <f t="shared" si="1"/>
        <v>0.275</v>
      </c>
      <c r="E51" s="6">
        <f t="shared" si="2"/>
        <v>0.375</v>
      </c>
      <c r="F51" s="6">
        <f t="shared" si="3"/>
        <v>0.45</v>
      </c>
      <c r="G51" s="34">
        <v>0.5</v>
      </c>
      <c r="I51" s="27">
        <f t="shared" si="6"/>
        <v>0.053526148969889054</v>
      </c>
      <c r="J51" s="28">
        <f t="shared" si="6"/>
        <v>0.09813127311146327</v>
      </c>
      <c r="K51" s="28">
        <f t="shared" si="6"/>
        <v>0.13381537242472263</v>
      </c>
      <c r="L51" s="28">
        <f t="shared" si="6"/>
        <v>0.16057844690966716</v>
      </c>
      <c r="M51" s="29">
        <f t="shared" si="6"/>
        <v>0.17842049656629685</v>
      </c>
    </row>
    <row r="52" spans="1:13" ht="15">
      <c r="A52" s="24">
        <f t="shared" si="5"/>
        <v>37233</v>
      </c>
      <c r="B52" s="6">
        <v>0.30586370839936605</v>
      </c>
      <c r="C52" s="6">
        <f t="shared" si="0"/>
        <v>0.12</v>
      </c>
      <c r="D52" s="6">
        <f t="shared" si="1"/>
        <v>0.22000000000000003</v>
      </c>
      <c r="E52" s="6">
        <f t="shared" si="2"/>
        <v>0.30000000000000004</v>
      </c>
      <c r="F52" s="6">
        <f t="shared" si="3"/>
        <v>0.36000000000000004</v>
      </c>
      <c r="G52" s="34">
        <v>0.4</v>
      </c>
      <c r="I52" s="27">
        <f t="shared" si="6"/>
        <v>0.036703645007923925</v>
      </c>
      <c r="J52" s="28">
        <f t="shared" si="6"/>
        <v>0.06729001584786054</v>
      </c>
      <c r="K52" s="28">
        <f t="shared" si="6"/>
        <v>0.09175911251980982</v>
      </c>
      <c r="L52" s="28">
        <f t="shared" si="6"/>
        <v>0.1101109350237718</v>
      </c>
      <c r="M52" s="29">
        <f t="shared" si="6"/>
        <v>0.12234548335974643</v>
      </c>
    </row>
    <row r="53" spans="1:13" ht="15">
      <c r="A53" s="24">
        <f t="shared" si="5"/>
        <v>37240</v>
      </c>
      <c r="B53" s="6">
        <v>0.28547279450607504</v>
      </c>
      <c r="C53" s="6">
        <f t="shared" si="0"/>
        <v>0.12</v>
      </c>
      <c r="D53" s="6">
        <f t="shared" si="1"/>
        <v>0.22000000000000003</v>
      </c>
      <c r="E53" s="6">
        <f t="shared" si="2"/>
        <v>0.30000000000000004</v>
      </c>
      <c r="F53" s="6">
        <f t="shared" si="3"/>
        <v>0.36000000000000004</v>
      </c>
      <c r="G53" s="34">
        <v>0.4</v>
      </c>
      <c r="I53" s="27">
        <f t="shared" si="6"/>
        <v>0.034256735340729004</v>
      </c>
      <c r="J53" s="28">
        <f t="shared" si="6"/>
        <v>0.06280401479133652</v>
      </c>
      <c r="K53" s="28">
        <f t="shared" si="6"/>
        <v>0.08564183835182253</v>
      </c>
      <c r="L53" s="28">
        <f t="shared" si="6"/>
        <v>0.10277020602218703</v>
      </c>
      <c r="M53" s="29">
        <f t="shared" si="6"/>
        <v>0.11418911780243002</v>
      </c>
    </row>
    <row r="54" spans="1:13" ht="15">
      <c r="A54" s="24">
        <f t="shared" si="5"/>
        <v>37247</v>
      </c>
      <c r="B54" s="6">
        <v>0.2548864236661384</v>
      </c>
      <c r="C54" s="6">
        <f t="shared" si="0"/>
        <v>0.12</v>
      </c>
      <c r="D54" s="6">
        <f t="shared" si="1"/>
        <v>0.22000000000000003</v>
      </c>
      <c r="E54" s="6">
        <f t="shared" si="2"/>
        <v>0.30000000000000004</v>
      </c>
      <c r="F54" s="6">
        <f t="shared" si="3"/>
        <v>0.36000000000000004</v>
      </c>
      <c r="G54" s="34">
        <v>0.4</v>
      </c>
      <c r="I54" s="27">
        <f t="shared" si="6"/>
        <v>0.030586370839936608</v>
      </c>
      <c r="J54" s="28">
        <f t="shared" si="6"/>
        <v>0.05607501320655046</v>
      </c>
      <c r="K54" s="28">
        <f t="shared" si="6"/>
        <v>0.07646592709984153</v>
      </c>
      <c r="L54" s="28">
        <f t="shared" si="6"/>
        <v>0.09175911251980984</v>
      </c>
      <c r="M54" s="29">
        <f t="shared" si="6"/>
        <v>0.10195456946645537</v>
      </c>
    </row>
    <row r="55" spans="1:13" ht="15.75" thickBot="1">
      <c r="A55" s="24">
        <f t="shared" si="5"/>
        <v>37254</v>
      </c>
      <c r="B55" s="6">
        <v>0.21410459587955624</v>
      </c>
      <c r="C55" s="6">
        <f t="shared" si="0"/>
        <v>0.12</v>
      </c>
      <c r="D55" s="6">
        <f t="shared" si="1"/>
        <v>0.22000000000000003</v>
      </c>
      <c r="E55" s="6">
        <f t="shared" si="2"/>
        <v>0.30000000000000004</v>
      </c>
      <c r="F55" s="6">
        <f t="shared" si="3"/>
        <v>0.36000000000000004</v>
      </c>
      <c r="G55" s="34">
        <v>0.4</v>
      </c>
      <c r="I55" s="30">
        <f t="shared" si="6"/>
        <v>0.025692551505546748</v>
      </c>
      <c r="J55" s="31">
        <f t="shared" si="6"/>
        <v>0.04710301109350238</v>
      </c>
      <c r="K55" s="31">
        <f t="shared" si="6"/>
        <v>0.06423137876386688</v>
      </c>
      <c r="L55" s="31">
        <f t="shared" si="6"/>
        <v>0.07707765451664025</v>
      </c>
      <c r="M55" s="22">
        <f t="shared" si="6"/>
        <v>0.0856418383518225</v>
      </c>
    </row>
    <row r="56" spans="1:13" ht="15.75" thickBot="1">
      <c r="A56" s="1" t="s">
        <v>14</v>
      </c>
      <c r="B56" s="4">
        <f>SUM(B4:B55)</f>
        <v>57.89999999999999</v>
      </c>
      <c r="I56" s="32">
        <f>SUM(I4:I55)</f>
        <v>15.686361696454536</v>
      </c>
      <c r="J56" s="33">
        <f>SUM(J4:J55)</f>
        <v>28.75832977683332</v>
      </c>
      <c r="K56" s="33">
        <f>SUM(K4:K55)</f>
        <v>39.21590424113633</v>
      </c>
      <c r="L56" s="33">
        <f>SUM(L4:L55)</f>
        <v>47.05908508936362</v>
      </c>
      <c r="M56" s="22">
        <f>SUM(M4:M55)</f>
        <v>52.287872321515124</v>
      </c>
    </row>
  </sheetData>
  <mergeCells count="1">
    <mergeCell ref="I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workbookViewId="0" topLeftCell="A1">
      <selection activeCell="N1" sqref="N1:N16384"/>
    </sheetView>
  </sheetViews>
  <sheetFormatPr defaultColWidth="9.140625" defaultRowHeight="12.75"/>
  <cols>
    <col min="1" max="1" width="7.140625" style="5" customWidth="1"/>
    <col min="2" max="2" width="12.7109375" style="3" customWidth="1"/>
    <col min="3" max="3" width="0.42578125" style="3" hidden="1" customWidth="1"/>
    <col min="4" max="6" width="8.421875" style="3" hidden="1" customWidth="1"/>
    <col min="7" max="7" width="12.140625" style="6" customWidth="1"/>
    <col min="8" max="8" width="1.57421875" style="5" customWidth="1"/>
    <col min="9" max="12" width="11.28125" style="3" customWidth="1"/>
    <col min="13" max="13" width="11.28125" style="2" customWidth="1"/>
    <col min="14" max="16384" width="9.140625" style="5" customWidth="1"/>
  </cols>
  <sheetData>
    <row r="1" spans="1:13" ht="21" customHeight="1" thickBot="1">
      <c r="A1" s="7" t="s">
        <v>15</v>
      </c>
      <c r="B1" s="8"/>
      <c r="C1" s="8"/>
      <c r="D1" s="8"/>
      <c r="E1" s="8"/>
      <c r="F1" s="8"/>
      <c r="G1" s="9"/>
      <c r="H1" s="10"/>
      <c r="I1" s="8"/>
      <c r="J1" s="8"/>
      <c r="K1" s="8"/>
      <c r="L1" s="8"/>
      <c r="M1" s="11"/>
    </row>
    <row r="2" spans="1:13" ht="30.75" customHeight="1">
      <c r="A2" s="12"/>
      <c r="B2" s="13" t="s">
        <v>0</v>
      </c>
      <c r="C2" s="2"/>
      <c r="D2" s="2"/>
      <c r="E2" s="2"/>
      <c r="F2" s="2"/>
      <c r="G2" s="14" t="s">
        <v>1</v>
      </c>
      <c r="H2" s="15"/>
      <c r="I2" s="120" t="s">
        <v>18</v>
      </c>
      <c r="J2" s="123"/>
      <c r="K2" s="123"/>
      <c r="L2" s="123"/>
      <c r="M2" s="124"/>
    </row>
    <row r="3" spans="1:14" ht="30" customHeight="1" thickBot="1">
      <c r="A3" s="16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9" t="s">
        <v>8</v>
      </c>
      <c r="H3" s="20"/>
      <c r="I3" s="21" t="s">
        <v>9</v>
      </c>
      <c r="J3" s="17" t="s">
        <v>10</v>
      </c>
      <c r="K3" s="17" t="s">
        <v>11</v>
      </c>
      <c r="L3" s="17" t="s">
        <v>12</v>
      </c>
      <c r="M3" s="22" t="s">
        <v>13</v>
      </c>
      <c r="N3" s="23"/>
    </row>
    <row r="4" spans="1:13" ht="15">
      <c r="A4" s="24">
        <v>36897</v>
      </c>
      <c r="B4" s="6">
        <v>0.21410459587955624</v>
      </c>
      <c r="C4" s="6">
        <f aca="true" t="shared" si="0" ref="C4:C35">G4*0.4</f>
        <v>0.4</v>
      </c>
      <c r="D4" s="6">
        <f aca="true" t="shared" si="1" ref="D4:D35">G4*0.55</f>
        <v>0.55</v>
      </c>
      <c r="E4" s="6">
        <f aca="true" t="shared" si="2" ref="E4:E35">G4*0.75</f>
        <v>0.75</v>
      </c>
      <c r="F4" s="6">
        <f aca="true" t="shared" si="3" ref="F4:F35">G4*0.9</f>
        <v>0.9</v>
      </c>
      <c r="G4" s="34">
        <v>1</v>
      </c>
      <c r="I4" s="25">
        <f aca="true" t="shared" si="4" ref="I4:I35">$B4*C4</f>
        <v>0.0856418383518225</v>
      </c>
      <c r="J4" s="9">
        <f aca="true" t="shared" si="5" ref="J4:J35">$B4*D4</f>
        <v>0.11775752773375595</v>
      </c>
      <c r="K4" s="9">
        <f aca="true" t="shared" si="6" ref="K4:K35">$B4*E4</f>
        <v>0.1605784469096672</v>
      </c>
      <c r="L4" s="9">
        <f aca="true" t="shared" si="7" ref="L4:L35">$B4*F4</f>
        <v>0.19269413629160062</v>
      </c>
      <c r="M4" s="26">
        <f aca="true" t="shared" si="8" ref="M4:M35">$B4*G4</f>
        <v>0.21410459587955624</v>
      </c>
    </row>
    <row r="5" spans="1:13" ht="15">
      <c r="A5" s="24">
        <f aca="true" t="shared" si="9" ref="A5:A36">A4+7</f>
        <v>36904</v>
      </c>
      <c r="B5" s="6">
        <v>0.27527733755942946</v>
      </c>
      <c r="C5" s="6">
        <f t="shared" si="0"/>
        <v>0.4</v>
      </c>
      <c r="D5" s="6">
        <f t="shared" si="1"/>
        <v>0.55</v>
      </c>
      <c r="E5" s="6">
        <f t="shared" si="2"/>
        <v>0.75</v>
      </c>
      <c r="F5" s="6">
        <f t="shared" si="3"/>
        <v>0.9</v>
      </c>
      <c r="G5" s="34">
        <v>1</v>
      </c>
      <c r="I5" s="27">
        <f t="shared" si="4"/>
        <v>0.11011093502377178</v>
      </c>
      <c r="J5" s="28">
        <f t="shared" si="5"/>
        <v>0.15140253565768622</v>
      </c>
      <c r="K5" s="28">
        <f t="shared" si="6"/>
        <v>0.20645800316957208</v>
      </c>
      <c r="L5" s="28">
        <f t="shared" si="7"/>
        <v>0.2477496038034865</v>
      </c>
      <c r="M5" s="29">
        <f t="shared" si="8"/>
        <v>0.27527733755942946</v>
      </c>
    </row>
    <row r="6" spans="1:13" ht="15">
      <c r="A6" s="24">
        <f t="shared" si="9"/>
        <v>36911</v>
      </c>
      <c r="B6" s="6">
        <v>0.2956682514527205</v>
      </c>
      <c r="C6" s="6">
        <f t="shared" si="0"/>
        <v>0.4</v>
      </c>
      <c r="D6" s="6">
        <f t="shared" si="1"/>
        <v>0.55</v>
      </c>
      <c r="E6" s="6">
        <f t="shared" si="2"/>
        <v>0.75</v>
      </c>
      <c r="F6" s="6">
        <f t="shared" si="3"/>
        <v>0.9</v>
      </c>
      <c r="G6" s="34">
        <v>1</v>
      </c>
      <c r="I6" s="27">
        <f t="shared" si="4"/>
        <v>0.11826730058108821</v>
      </c>
      <c r="J6" s="28">
        <f t="shared" si="5"/>
        <v>0.1626175382989963</v>
      </c>
      <c r="K6" s="28">
        <f t="shared" si="6"/>
        <v>0.2217511885895404</v>
      </c>
      <c r="L6" s="28">
        <f t="shared" si="7"/>
        <v>0.2661014263074485</v>
      </c>
      <c r="M6" s="29">
        <f t="shared" si="8"/>
        <v>0.2956682514527205</v>
      </c>
    </row>
    <row r="7" spans="1:13" ht="15">
      <c r="A7" s="24">
        <f t="shared" si="9"/>
        <v>36918</v>
      </c>
      <c r="B7" s="6">
        <v>0.3568409931325937</v>
      </c>
      <c r="C7" s="6">
        <f t="shared" si="0"/>
        <v>0.4</v>
      </c>
      <c r="D7" s="6">
        <f t="shared" si="1"/>
        <v>0.55</v>
      </c>
      <c r="E7" s="6">
        <f t="shared" si="2"/>
        <v>0.75</v>
      </c>
      <c r="F7" s="6">
        <f t="shared" si="3"/>
        <v>0.9</v>
      </c>
      <c r="G7" s="34">
        <v>1</v>
      </c>
      <c r="I7" s="27">
        <f t="shared" si="4"/>
        <v>0.1427363972530375</v>
      </c>
      <c r="J7" s="28">
        <f t="shared" si="5"/>
        <v>0.19626254622292655</v>
      </c>
      <c r="K7" s="28">
        <f t="shared" si="6"/>
        <v>0.26763074484944527</v>
      </c>
      <c r="L7" s="28">
        <f t="shared" si="7"/>
        <v>0.3211568938193343</v>
      </c>
      <c r="M7" s="29">
        <f t="shared" si="8"/>
        <v>0.3568409931325937</v>
      </c>
    </row>
    <row r="8" spans="1:13" ht="15">
      <c r="A8" s="24">
        <f t="shared" si="9"/>
        <v>36925</v>
      </c>
      <c r="B8" s="6">
        <v>0.41801373481246695</v>
      </c>
      <c r="C8" s="6">
        <f t="shared" si="0"/>
        <v>0.4</v>
      </c>
      <c r="D8" s="6">
        <f t="shared" si="1"/>
        <v>0.55</v>
      </c>
      <c r="E8" s="6">
        <f t="shared" si="2"/>
        <v>0.75</v>
      </c>
      <c r="F8" s="6">
        <f t="shared" si="3"/>
        <v>0.9</v>
      </c>
      <c r="G8" s="34">
        <v>1</v>
      </c>
      <c r="I8" s="27">
        <f t="shared" si="4"/>
        <v>0.1672054939249868</v>
      </c>
      <c r="J8" s="28">
        <f t="shared" si="5"/>
        <v>0.22990755414685685</v>
      </c>
      <c r="K8" s="28">
        <f t="shared" si="6"/>
        <v>0.3135103011093502</v>
      </c>
      <c r="L8" s="28">
        <f t="shared" si="7"/>
        <v>0.37621236133122027</v>
      </c>
      <c r="M8" s="29">
        <f t="shared" si="8"/>
        <v>0.41801373481246695</v>
      </c>
    </row>
    <row r="9" spans="1:13" ht="15">
      <c r="A9" s="24">
        <f t="shared" si="9"/>
        <v>36932</v>
      </c>
      <c r="B9" s="6">
        <v>0.46899101954569467</v>
      </c>
      <c r="C9" s="6">
        <f t="shared" si="0"/>
        <v>0.4</v>
      </c>
      <c r="D9" s="6">
        <f t="shared" si="1"/>
        <v>0.55</v>
      </c>
      <c r="E9" s="6">
        <f t="shared" si="2"/>
        <v>0.75</v>
      </c>
      <c r="F9" s="6">
        <f t="shared" si="3"/>
        <v>0.9</v>
      </c>
      <c r="G9" s="34">
        <v>1</v>
      </c>
      <c r="I9" s="27">
        <f t="shared" si="4"/>
        <v>0.18759640781827788</v>
      </c>
      <c r="J9" s="28">
        <f t="shared" si="5"/>
        <v>0.25794506075013207</v>
      </c>
      <c r="K9" s="28">
        <f t="shared" si="6"/>
        <v>0.35174326465927097</v>
      </c>
      <c r="L9" s="28">
        <f t="shared" si="7"/>
        <v>0.4220919175911252</v>
      </c>
      <c r="M9" s="29">
        <f t="shared" si="8"/>
        <v>0.46899101954569467</v>
      </c>
    </row>
    <row r="10" spans="1:13" ht="15">
      <c r="A10" s="24">
        <f t="shared" si="9"/>
        <v>36939</v>
      </c>
      <c r="B10" s="6">
        <v>0.5403592181722134</v>
      </c>
      <c r="C10" s="6">
        <f t="shared" si="0"/>
        <v>0.4</v>
      </c>
      <c r="D10" s="6">
        <f t="shared" si="1"/>
        <v>0.55</v>
      </c>
      <c r="E10" s="6">
        <f t="shared" si="2"/>
        <v>0.75</v>
      </c>
      <c r="F10" s="6">
        <f t="shared" si="3"/>
        <v>0.9</v>
      </c>
      <c r="G10" s="34">
        <v>1</v>
      </c>
      <c r="I10" s="27">
        <f t="shared" si="4"/>
        <v>0.2161436872688854</v>
      </c>
      <c r="J10" s="28">
        <f t="shared" si="5"/>
        <v>0.2971975699947174</v>
      </c>
      <c r="K10" s="28">
        <f t="shared" si="6"/>
        <v>0.4052694136291601</v>
      </c>
      <c r="L10" s="28">
        <f t="shared" si="7"/>
        <v>0.4863232963549921</v>
      </c>
      <c r="M10" s="29">
        <f t="shared" si="8"/>
        <v>0.5403592181722134</v>
      </c>
    </row>
    <row r="11" spans="1:13" ht="15">
      <c r="A11" s="24">
        <f t="shared" si="9"/>
        <v>36946</v>
      </c>
      <c r="B11" s="6">
        <v>0.6117274167987321</v>
      </c>
      <c r="C11" s="6">
        <f t="shared" si="0"/>
        <v>0.4</v>
      </c>
      <c r="D11" s="6">
        <f t="shared" si="1"/>
        <v>0.55</v>
      </c>
      <c r="E11" s="6">
        <f t="shared" si="2"/>
        <v>0.75</v>
      </c>
      <c r="F11" s="6">
        <f t="shared" si="3"/>
        <v>0.9</v>
      </c>
      <c r="G11" s="34">
        <v>1</v>
      </c>
      <c r="I11" s="27">
        <f t="shared" si="4"/>
        <v>0.24469096671949286</v>
      </c>
      <c r="J11" s="28">
        <f t="shared" si="5"/>
        <v>0.3364500792393027</v>
      </c>
      <c r="K11" s="28">
        <f t="shared" si="6"/>
        <v>0.4587955625990491</v>
      </c>
      <c r="L11" s="28">
        <f t="shared" si="7"/>
        <v>0.5505546751188589</v>
      </c>
      <c r="M11" s="29">
        <f t="shared" si="8"/>
        <v>0.6117274167987321</v>
      </c>
    </row>
    <row r="12" spans="1:13" ht="15">
      <c r="A12" s="24">
        <f t="shared" si="9"/>
        <v>36953</v>
      </c>
      <c r="B12" s="6">
        <v>0.6932910723718965</v>
      </c>
      <c r="C12" s="6">
        <f t="shared" si="0"/>
        <v>0.40727272727272734</v>
      </c>
      <c r="D12" s="6">
        <f t="shared" si="1"/>
        <v>0.5600000000000002</v>
      </c>
      <c r="E12" s="6">
        <f t="shared" si="2"/>
        <v>0.7636363636363637</v>
      </c>
      <c r="F12" s="6">
        <f t="shared" si="3"/>
        <v>0.9163636363636365</v>
      </c>
      <c r="G12" s="34">
        <v>1.0181818181818183</v>
      </c>
      <c r="I12" s="27">
        <f t="shared" si="4"/>
        <v>0.28235854583873604</v>
      </c>
      <c r="J12" s="28">
        <f t="shared" si="5"/>
        <v>0.38824300052826216</v>
      </c>
      <c r="K12" s="28">
        <f t="shared" si="6"/>
        <v>0.52942227344763</v>
      </c>
      <c r="L12" s="28">
        <f t="shared" si="7"/>
        <v>0.6353067281371562</v>
      </c>
      <c r="M12" s="29">
        <f t="shared" si="8"/>
        <v>0.7058963645968401</v>
      </c>
    </row>
    <row r="13" spans="1:13" ht="15">
      <c r="A13" s="24">
        <f t="shared" si="9"/>
        <v>36960</v>
      </c>
      <c r="B13" s="6">
        <v>0.7850501848917063</v>
      </c>
      <c r="C13" s="6">
        <f t="shared" si="0"/>
        <v>0.4129032258064516</v>
      </c>
      <c r="D13" s="6">
        <f t="shared" si="1"/>
        <v>0.567741935483871</v>
      </c>
      <c r="E13" s="6">
        <f t="shared" si="2"/>
        <v>0.7741935483870968</v>
      </c>
      <c r="F13" s="6">
        <f t="shared" si="3"/>
        <v>0.9290322580645162</v>
      </c>
      <c r="G13" s="34">
        <v>1.032258064516129</v>
      </c>
      <c r="I13" s="27">
        <f t="shared" si="4"/>
        <v>0.32414975376173677</v>
      </c>
      <c r="J13" s="28">
        <f t="shared" si="5"/>
        <v>0.4457059114223881</v>
      </c>
      <c r="K13" s="28">
        <f t="shared" si="6"/>
        <v>0.6077807883032564</v>
      </c>
      <c r="L13" s="28">
        <f t="shared" si="7"/>
        <v>0.7293369459639079</v>
      </c>
      <c r="M13" s="29">
        <f t="shared" si="8"/>
        <v>0.810374384404342</v>
      </c>
    </row>
    <row r="14" spans="1:13" ht="15">
      <c r="A14" s="24">
        <f t="shared" si="9"/>
        <v>36967</v>
      </c>
      <c r="B14" s="6">
        <v>0.8870047543581616</v>
      </c>
      <c r="C14" s="6">
        <f t="shared" si="0"/>
        <v>0.4171428571428572</v>
      </c>
      <c r="D14" s="6">
        <f t="shared" si="1"/>
        <v>0.5735714285714286</v>
      </c>
      <c r="E14" s="6">
        <f t="shared" si="2"/>
        <v>0.7821428571428573</v>
      </c>
      <c r="F14" s="6">
        <f t="shared" si="3"/>
        <v>0.9385714285714286</v>
      </c>
      <c r="G14" s="34">
        <v>1.042857142857143</v>
      </c>
      <c r="I14" s="27">
        <f t="shared" si="4"/>
        <v>0.37000769753226176</v>
      </c>
      <c r="J14" s="28">
        <f t="shared" si="5"/>
        <v>0.5087605841068599</v>
      </c>
      <c r="K14" s="28">
        <f t="shared" si="6"/>
        <v>0.6937644328729908</v>
      </c>
      <c r="L14" s="28">
        <f t="shared" si="7"/>
        <v>0.8325173194475889</v>
      </c>
      <c r="M14" s="29">
        <f t="shared" si="8"/>
        <v>0.9250192438306544</v>
      </c>
    </row>
    <row r="15" spans="1:13" ht="15">
      <c r="A15" s="24">
        <f t="shared" si="9"/>
        <v>36974</v>
      </c>
      <c r="B15" s="6">
        <v>0.9787638668779715</v>
      </c>
      <c r="C15" s="6">
        <f t="shared" si="0"/>
        <v>0.420253164556962</v>
      </c>
      <c r="D15" s="6">
        <f t="shared" si="1"/>
        <v>0.5778481012658228</v>
      </c>
      <c r="E15" s="6">
        <f t="shared" si="2"/>
        <v>0.7879746835443037</v>
      </c>
      <c r="F15" s="6">
        <f t="shared" si="3"/>
        <v>0.9455696202531644</v>
      </c>
      <c r="G15" s="34">
        <v>1.050632911392405</v>
      </c>
      <c r="I15" s="27">
        <f t="shared" si="4"/>
        <v>0.4113286124094766</v>
      </c>
      <c r="J15" s="28">
        <f t="shared" si="5"/>
        <v>0.5655768420630303</v>
      </c>
      <c r="K15" s="28">
        <f t="shared" si="6"/>
        <v>0.7712411482677686</v>
      </c>
      <c r="L15" s="28">
        <f t="shared" si="7"/>
        <v>0.9254893779213222</v>
      </c>
      <c r="M15" s="29">
        <f t="shared" si="8"/>
        <v>1.0283215310236913</v>
      </c>
    </row>
    <row r="16" spans="1:13" ht="15">
      <c r="A16" s="24">
        <f t="shared" si="9"/>
        <v>36981</v>
      </c>
      <c r="B16" s="6">
        <v>1.0909138932910725</v>
      </c>
      <c r="C16" s="6">
        <f t="shared" si="0"/>
        <v>0.4325581395348838</v>
      </c>
      <c r="D16" s="6">
        <f t="shared" si="1"/>
        <v>0.5947674418604653</v>
      </c>
      <c r="E16" s="6">
        <f t="shared" si="2"/>
        <v>0.8110465116279071</v>
      </c>
      <c r="F16" s="6">
        <f t="shared" si="3"/>
        <v>0.9732558139534885</v>
      </c>
      <c r="G16" s="34">
        <v>1.0813953488372094</v>
      </c>
      <c r="I16" s="27">
        <f t="shared" si="4"/>
        <v>0.47188368407474307</v>
      </c>
      <c r="J16" s="28">
        <f t="shared" si="5"/>
        <v>0.6488400656027717</v>
      </c>
      <c r="K16" s="28">
        <f t="shared" si="6"/>
        <v>0.8847819076401432</v>
      </c>
      <c r="L16" s="28">
        <f t="shared" si="7"/>
        <v>1.0617382891681717</v>
      </c>
      <c r="M16" s="29">
        <f t="shared" si="8"/>
        <v>1.1797092101868576</v>
      </c>
    </row>
    <row r="17" spans="1:13" ht="15">
      <c r="A17" s="24">
        <f t="shared" si="9"/>
        <v>36988</v>
      </c>
      <c r="B17" s="6">
        <v>1.1928684627575277</v>
      </c>
      <c r="C17" s="6">
        <f t="shared" si="0"/>
        <v>0.43404255319148943</v>
      </c>
      <c r="D17" s="6">
        <f t="shared" si="1"/>
        <v>0.596808510638298</v>
      </c>
      <c r="E17" s="6">
        <f t="shared" si="2"/>
        <v>0.8138297872340426</v>
      </c>
      <c r="F17" s="6">
        <f t="shared" si="3"/>
        <v>0.9765957446808512</v>
      </c>
      <c r="G17" s="34">
        <v>1.0851063829787235</v>
      </c>
      <c r="I17" s="27">
        <f t="shared" si="4"/>
        <v>0.5177556731968844</v>
      </c>
      <c r="J17" s="28">
        <f t="shared" si="5"/>
        <v>0.7119140506457161</v>
      </c>
      <c r="K17" s="28">
        <f t="shared" si="6"/>
        <v>0.9707918872441582</v>
      </c>
      <c r="L17" s="28">
        <f t="shared" si="7"/>
        <v>1.16495026469299</v>
      </c>
      <c r="M17" s="29">
        <f t="shared" si="8"/>
        <v>1.294389182992211</v>
      </c>
    </row>
    <row r="18" spans="1:13" ht="15">
      <c r="A18" s="24">
        <f t="shared" si="9"/>
        <v>36995</v>
      </c>
      <c r="B18" s="6">
        <v>1.315213946117274</v>
      </c>
      <c r="C18" s="6">
        <f t="shared" si="0"/>
        <v>0.43846153846153846</v>
      </c>
      <c r="D18" s="6">
        <f t="shared" si="1"/>
        <v>0.6028846153846154</v>
      </c>
      <c r="E18" s="6">
        <f t="shared" si="2"/>
        <v>0.8221153846153846</v>
      </c>
      <c r="F18" s="6">
        <f t="shared" si="3"/>
        <v>0.9865384615384615</v>
      </c>
      <c r="G18" s="34">
        <v>1.096153846153846</v>
      </c>
      <c r="I18" s="27">
        <f t="shared" si="4"/>
        <v>0.576670730220651</v>
      </c>
      <c r="J18" s="28">
        <f t="shared" si="5"/>
        <v>0.792922254053395</v>
      </c>
      <c r="K18" s="28">
        <f t="shared" si="6"/>
        <v>1.0812576191637204</v>
      </c>
      <c r="L18" s="28">
        <f t="shared" si="7"/>
        <v>1.2975091429964645</v>
      </c>
      <c r="M18" s="29">
        <f t="shared" si="8"/>
        <v>1.4416768255516272</v>
      </c>
    </row>
    <row r="19" spans="1:13" ht="15">
      <c r="A19" s="24">
        <f t="shared" si="9"/>
        <v>37002</v>
      </c>
      <c r="B19" s="6">
        <v>1.4069730586370839</v>
      </c>
      <c r="C19" s="6">
        <f t="shared" si="0"/>
        <v>0.4464285714285714</v>
      </c>
      <c r="D19" s="6">
        <f t="shared" si="1"/>
        <v>0.6138392857142857</v>
      </c>
      <c r="E19" s="6">
        <f t="shared" si="2"/>
        <v>0.8370535714285713</v>
      </c>
      <c r="F19" s="6">
        <f t="shared" si="3"/>
        <v>1.0044642857142856</v>
      </c>
      <c r="G19" s="34">
        <v>1.1160714285714284</v>
      </c>
      <c r="I19" s="27">
        <f t="shared" si="4"/>
        <v>0.628112972605841</v>
      </c>
      <c r="J19" s="28">
        <f t="shared" si="5"/>
        <v>0.8636553373330313</v>
      </c>
      <c r="K19" s="28">
        <f t="shared" si="6"/>
        <v>1.1777118236359516</v>
      </c>
      <c r="L19" s="28">
        <f t="shared" si="7"/>
        <v>1.4132541883631422</v>
      </c>
      <c r="M19" s="29">
        <f t="shared" si="8"/>
        <v>1.5702824315146022</v>
      </c>
    </row>
    <row r="20" spans="1:13" ht="15">
      <c r="A20" s="24">
        <f t="shared" si="9"/>
        <v>37009</v>
      </c>
      <c r="B20" s="6">
        <v>1.4885367142102481</v>
      </c>
      <c r="C20" s="6">
        <f t="shared" si="0"/>
        <v>0.44628099173553726</v>
      </c>
      <c r="D20" s="6">
        <f t="shared" si="1"/>
        <v>0.6136363636363638</v>
      </c>
      <c r="E20" s="6">
        <f t="shared" si="2"/>
        <v>0.8367768595041323</v>
      </c>
      <c r="F20" s="6">
        <f t="shared" si="3"/>
        <v>1.0041322314049588</v>
      </c>
      <c r="G20" s="34">
        <v>1.115702479338843</v>
      </c>
      <c r="I20" s="27">
        <f t="shared" si="4"/>
        <v>0.6643056410525076</v>
      </c>
      <c r="J20" s="28">
        <f t="shared" si="5"/>
        <v>0.9134202564471979</v>
      </c>
      <c r="K20" s="28">
        <f t="shared" si="6"/>
        <v>1.2455730769734514</v>
      </c>
      <c r="L20" s="28">
        <f t="shared" si="7"/>
        <v>1.4946876923681418</v>
      </c>
      <c r="M20" s="29">
        <f t="shared" si="8"/>
        <v>1.6607641026312687</v>
      </c>
    </row>
    <row r="21" spans="1:13" ht="15">
      <c r="A21" s="24">
        <f t="shared" si="9"/>
        <v>37016</v>
      </c>
      <c r="B21" s="6">
        <v>1.5904912836767036</v>
      </c>
      <c r="C21" s="6">
        <f t="shared" si="0"/>
        <v>0.4615384615384615</v>
      </c>
      <c r="D21" s="6">
        <f t="shared" si="1"/>
        <v>0.6346153846153846</v>
      </c>
      <c r="E21" s="6">
        <f t="shared" si="2"/>
        <v>0.8653846153846153</v>
      </c>
      <c r="F21" s="6">
        <f t="shared" si="3"/>
        <v>1.0384615384615383</v>
      </c>
      <c r="G21" s="34">
        <v>1.1538461538461537</v>
      </c>
      <c r="I21" s="27">
        <f t="shared" si="4"/>
        <v>0.7340729001584785</v>
      </c>
      <c r="J21" s="28">
        <f t="shared" si="5"/>
        <v>1.009350237717908</v>
      </c>
      <c r="K21" s="28">
        <f t="shared" si="6"/>
        <v>1.3763866877971471</v>
      </c>
      <c r="L21" s="28">
        <f t="shared" si="7"/>
        <v>1.6516640253565766</v>
      </c>
      <c r="M21" s="29">
        <f t="shared" si="8"/>
        <v>1.8351822503961963</v>
      </c>
    </row>
    <row r="22" spans="1:13" ht="15">
      <c r="A22" s="24">
        <f t="shared" si="9"/>
        <v>37023</v>
      </c>
      <c r="B22" s="6">
        <v>1.6618594823032222</v>
      </c>
      <c r="C22" s="6">
        <f t="shared" si="0"/>
        <v>0.46571428571428575</v>
      </c>
      <c r="D22" s="6">
        <f t="shared" si="1"/>
        <v>0.640357142857143</v>
      </c>
      <c r="E22" s="6">
        <f t="shared" si="2"/>
        <v>0.8732142857142857</v>
      </c>
      <c r="F22" s="6">
        <f t="shared" si="3"/>
        <v>1.047857142857143</v>
      </c>
      <c r="G22" s="34">
        <v>1.1642857142857144</v>
      </c>
      <c r="I22" s="27">
        <f t="shared" si="4"/>
        <v>0.7739517017583578</v>
      </c>
      <c r="J22" s="28">
        <f t="shared" si="5"/>
        <v>1.064183589917742</v>
      </c>
      <c r="K22" s="28">
        <f t="shared" si="6"/>
        <v>1.4511594407969208</v>
      </c>
      <c r="L22" s="28">
        <f t="shared" si="7"/>
        <v>1.7413913289563052</v>
      </c>
      <c r="M22" s="29">
        <f t="shared" si="8"/>
        <v>1.9348792543958946</v>
      </c>
    </row>
    <row r="23" spans="1:13" ht="15">
      <c r="A23" s="24">
        <f t="shared" si="9"/>
        <v>37030</v>
      </c>
      <c r="B23" s="6">
        <v>1.733227680929741</v>
      </c>
      <c r="C23" s="6">
        <f t="shared" si="0"/>
        <v>0.472972972972973</v>
      </c>
      <c r="D23" s="6">
        <f t="shared" si="1"/>
        <v>0.6503378378378379</v>
      </c>
      <c r="E23" s="6">
        <f t="shared" si="2"/>
        <v>0.8868243243243243</v>
      </c>
      <c r="F23" s="6">
        <f t="shared" si="3"/>
        <v>1.0641891891891893</v>
      </c>
      <c r="G23" s="34">
        <v>1.1824324324324325</v>
      </c>
      <c r="I23" s="27">
        <f t="shared" si="4"/>
        <v>0.8197698490883911</v>
      </c>
      <c r="J23" s="28">
        <f t="shared" si="5"/>
        <v>1.127183542496538</v>
      </c>
      <c r="K23" s="28">
        <f t="shared" si="6"/>
        <v>1.5370684670407333</v>
      </c>
      <c r="L23" s="28">
        <f t="shared" si="7"/>
        <v>1.84448216044888</v>
      </c>
      <c r="M23" s="29">
        <f t="shared" si="8"/>
        <v>2.0494246227209776</v>
      </c>
    </row>
    <row r="24" spans="1:13" ht="15">
      <c r="A24" s="24">
        <f t="shared" si="9"/>
        <v>37037</v>
      </c>
      <c r="B24" s="6">
        <v>1.7842049656629688</v>
      </c>
      <c r="C24" s="6">
        <f t="shared" si="0"/>
        <v>0.47692307692307695</v>
      </c>
      <c r="D24" s="6">
        <f t="shared" si="1"/>
        <v>0.6557692307692308</v>
      </c>
      <c r="E24" s="6">
        <f t="shared" si="2"/>
        <v>0.8942307692307692</v>
      </c>
      <c r="F24" s="6">
        <f t="shared" si="3"/>
        <v>1.073076923076923</v>
      </c>
      <c r="G24" s="34">
        <v>1.1923076923076923</v>
      </c>
      <c r="I24" s="27">
        <f t="shared" si="4"/>
        <v>0.8509285220854159</v>
      </c>
      <c r="J24" s="28">
        <f t="shared" si="5"/>
        <v>1.1700267178674468</v>
      </c>
      <c r="K24" s="28">
        <f t="shared" si="6"/>
        <v>1.5954909789101548</v>
      </c>
      <c r="L24" s="28">
        <f t="shared" si="7"/>
        <v>1.9145891746921857</v>
      </c>
      <c r="M24" s="29">
        <f t="shared" si="8"/>
        <v>2.1273213052135396</v>
      </c>
    </row>
    <row r="25" spans="1:13" ht="15">
      <c r="A25" s="24">
        <f t="shared" si="9"/>
        <v>37044</v>
      </c>
      <c r="B25" s="6">
        <v>1.8453777073428421</v>
      </c>
      <c r="C25" s="6">
        <f t="shared" si="0"/>
        <v>0.47607361963190187</v>
      </c>
      <c r="D25" s="6">
        <f t="shared" si="1"/>
        <v>0.6546012269938651</v>
      </c>
      <c r="E25" s="6">
        <f t="shared" si="2"/>
        <v>0.8926380368098159</v>
      </c>
      <c r="F25" s="6">
        <f t="shared" si="3"/>
        <v>1.0711656441717792</v>
      </c>
      <c r="G25" s="34">
        <v>1.1901840490797546</v>
      </c>
      <c r="I25" s="27">
        <f t="shared" si="4"/>
        <v>0.8785356447227274</v>
      </c>
      <c r="J25" s="28">
        <f t="shared" si="5"/>
        <v>1.2079865114937502</v>
      </c>
      <c r="K25" s="28">
        <f t="shared" si="6"/>
        <v>1.6472543338551136</v>
      </c>
      <c r="L25" s="28">
        <f t="shared" si="7"/>
        <v>1.9767052006261365</v>
      </c>
      <c r="M25" s="29">
        <f t="shared" si="8"/>
        <v>2.196339111806818</v>
      </c>
    </row>
    <row r="26" spans="1:13" ht="15">
      <c r="A26" s="24">
        <f t="shared" si="9"/>
        <v>37051</v>
      </c>
      <c r="B26" s="6">
        <v>1.8555731642894875</v>
      </c>
      <c r="C26" s="6">
        <f t="shared" si="0"/>
        <v>0.4823529411764706</v>
      </c>
      <c r="D26" s="6">
        <f t="shared" si="1"/>
        <v>0.663235294117647</v>
      </c>
      <c r="E26" s="6">
        <f t="shared" si="2"/>
        <v>0.9044117647058822</v>
      </c>
      <c r="F26" s="6">
        <f t="shared" si="3"/>
        <v>1.0852941176470587</v>
      </c>
      <c r="G26" s="34">
        <v>1.2058823529411764</v>
      </c>
      <c r="I26" s="27">
        <f t="shared" si="4"/>
        <v>0.8950411733631646</v>
      </c>
      <c r="J26" s="28">
        <f t="shared" si="5"/>
        <v>1.2306816133743512</v>
      </c>
      <c r="K26" s="28">
        <f t="shared" si="6"/>
        <v>1.6782022000559333</v>
      </c>
      <c r="L26" s="28">
        <f t="shared" si="7"/>
        <v>2.01384264006712</v>
      </c>
      <c r="M26" s="29">
        <f t="shared" si="8"/>
        <v>2.2376029334079113</v>
      </c>
    </row>
    <row r="27" spans="1:13" ht="15">
      <c r="A27" s="24">
        <f t="shared" si="9"/>
        <v>37058</v>
      </c>
      <c r="B27" s="6">
        <v>1.8963549920760698</v>
      </c>
      <c r="C27" s="6">
        <f t="shared" si="0"/>
        <v>0.48181818181818187</v>
      </c>
      <c r="D27" s="6">
        <f t="shared" si="1"/>
        <v>0.6625000000000001</v>
      </c>
      <c r="E27" s="6">
        <f t="shared" si="2"/>
        <v>0.9034090909090909</v>
      </c>
      <c r="F27" s="6">
        <f t="shared" si="3"/>
        <v>1.0840909090909092</v>
      </c>
      <c r="G27" s="34">
        <v>1.2045454545454546</v>
      </c>
      <c r="I27" s="27">
        <f t="shared" si="4"/>
        <v>0.9136983143639247</v>
      </c>
      <c r="J27" s="28">
        <f t="shared" si="5"/>
        <v>1.2563351822503965</v>
      </c>
      <c r="K27" s="28">
        <f t="shared" si="6"/>
        <v>1.7131843394323587</v>
      </c>
      <c r="L27" s="28">
        <f t="shared" si="7"/>
        <v>2.0558212073188304</v>
      </c>
      <c r="M27" s="29">
        <f t="shared" si="8"/>
        <v>2.2842457859098113</v>
      </c>
    </row>
    <row r="28" spans="1:13" ht="15">
      <c r="A28" s="24">
        <f t="shared" si="9"/>
        <v>37065</v>
      </c>
      <c r="B28" s="6">
        <v>1.9269413629160062</v>
      </c>
      <c r="C28" s="6">
        <f t="shared" si="0"/>
        <v>0.4826815642458101</v>
      </c>
      <c r="D28" s="6">
        <f t="shared" si="1"/>
        <v>0.6636871508379889</v>
      </c>
      <c r="E28" s="6">
        <f t="shared" si="2"/>
        <v>0.9050279329608939</v>
      </c>
      <c r="F28" s="6">
        <f t="shared" si="3"/>
        <v>1.0860335195530728</v>
      </c>
      <c r="G28" s="34">
        <v>1.2067039106145252</v>
      </c>
      <c r="I28" s="27">
        <f t="shared" si="4"/>
        <v>0.9300990712622511</v>
      </c>
      <c r="J28" s="28">
        <f t="shared" si="5"/>
        <v>1.2788862229855953</v>
      </c>
      <c r="K28" s="28">
        <f t="shared" si="6"/>
        <v>1.7439357586167208</v>
      </c>
      <c r="L28" s="28">
        <f t="shared" si="7"/>
        <v>2.0927229103400653</v>
      </c>
      <c r="M28" s="29">
        <f t="shared" si="8"/>
        <v>2.3252476781556277</v>
      </c>
    </row>
    <row r="29" spans="1:13" ht="15">
      <c r="A29" s="24">
        <f t="shared" si="9"/>
        <v>37072</v>
      </c>
      <c r="B29" s="6">
        <v>1.9269413629160062</v>
      </c>
      <c r="C29" s="6">
        <f t="shared" si="0"/>
        <v>0.481767955801105</v>
      </c>
      <c r="D29" s="6">
        <f t="shared" si="1"/>
        <v>0.6624309392265194</v>
      </c>
      <c r="E29" s="6">
        <f t="shared" si="2"/>
        <v>0.9033149171270718</v>
      </c>
      <c r="F29" s="6">
        <f t="shared" si="3"/>
        <v>1.0839779005524863</v>
      </c>
      <c r="G29" s="34">
        <v>1.2044198895027625</v>
      </c>
      <c r="I29" s="27">
        <f t="shared" si="4"/>
        <v>0.9283386013606395</v>
      </c>
      <c r="J29" s="28">
        <f t="shared" si="5"/>
        <v>1.2764655768708792</v>
      </c>
      <c r="K29" s="28">
        <f t="shared" si="6"/>
        <v>1.7406348775511988</v>
      </c>
      <c r="L29" s="28">
        <f t="shared" si="7"/>
        <v>2.088761853061439</v>
      </c>
      <c r="M29" s="29">
        <f t="shared" si="8"/>
        <v>2.3208465034015986</v>
      </c>
    </row>
    <row r="30" spans="1:13" ht="15">
      <c r="A30" s="24">
        <f t="shared" si="9"/>
        <v>37079</v>
      </c>
      <c r="B30" s="6">
        <v>1.9269413629160062</v>
      </c>
      <c r="C30" s="6">
        <f t="shared" si="0"/>
        <v>0.481767955801105</v>
      </c>
      <c r="D30" s="6">
        <f t="shared" si="1"/>
        <v>0.6624309392265194</v>
      </c>
      <c r="E30" s="6">
        <f t="shared" si="2"/>
        <v>0.9033149171270718</v>
      </c>
      <c r="F30" s="6">
        <f t="shared" si="3"/>
        <v>1.0839779005524863</v>
      </c>
      <c r="G30" s="34">
        <v>1.2044198895027625</v>
      </c>
      <c r="I30" s="27">
        <f t="shared" si="4"/>
        <v>0.9283386013606395</v>
      </c>
      <c r="J30" s="28">
        <f t="shared" si="5"/>
        <v>1.2764655768708792</v>
      </c>
      <c r="K30" s="28">
        <f t="shared" si="6"/>
        <v>1.7406348775511988</v>
      </c>
      <c r="L30" s="28">
        <f t="shared" si="7"/>
        <v>2.088761853061439</v>
      </c>
      <c r="M30" s="29">
        <f t="shared" si="8"/>
        <v>2.3208465034015986</v>
      </c>
    </row>
    <row r="31" spans="1:13" ht="15">
      <c r="A31" s="24">
        <f t="shared" si="9"/>
        <v>37086</v>
      </c>
      <c r="B31" s="6">
        <v>1.9269413629160062</v>
      </c>
      <c r="C31" s="6">
        <f t="shared" si="0"/>
        <v>0.4871508379888269</v>
      </c>
      <c r="D31" s="6">
        <f t="shared" si="1"/>
        <v>0.669832402234637</v>
      </c>
      <c r="E31" s="6">
        <f t="shared" si="2"/>
        <v>0.9134078212290504</v>
      </c>
      <c r="F31" s="6">
        <f t="shared" si="3"/>
        <v>1.0960893854748606</v>
      </c>
      <c r="G31" s="34">
        <v>1.2178770949720672</v>
      </c>
      <c r="I31" s="27">
        <f t="shared" si="4"/>
        <v>0.9387110996998647</v>
      </c>
      <c r="J31" s="28">
        <f t="shared" si="5"/>
        <v>1.2907277620873139</v>
      </c>
      <c r="K31" s="28">
        <f t="shared" si="6"/>
        <v>1.760083311937246</v>
      </c>
      <c r="L31" s="28">
        <f t="shared" si="7"/>
        <v>2.1120999743246953</v>
      </c>
      <c r="M31" s="29">
        <f t="shared" si="8"/>
        <v>2.3467777492496613</v>
      </c>
    </row>
    <row r="32" spans="1:13" ht="15">
      <c r="A32" s="24">
        <f t="shared" si="9"/>
        <v>37093</v>
      </c>
      <c r="B32" s="6">
        <v>1.8555731642894875</v>
      </c>
      <c r="C32" s="6">
        <f t="shared" si="0"/>
        <v>0.48636363636363644</v>
      </c>
      <c r="D32" s="6">
        <f t="shared" si="1"/>
        <v>0.6687500000000002</v>
      </c>
      <c r="E32" s="6">
        <f t="shared" si="2"/>
        <v>0.9119318181818183</v>
      </c>
      <c r="F32" s="6">
        <f t="shared" si="3"/>
        <v>1.094318181818182</v>
      </c>
      <c r="G32" s="34">
        <v>1.215909090909091</v>
      </c>
      <c r="I32" s="27">
        <f t="shared" si="4"/>
        <v>0.9024833117226145</v>
      </c>
      <c r="J32" s="28">
        <f t="shared" si="5"/>
        <v>1.240914553618595</v>
      </c>
      <c r="K32" s="28">
        <f t="shared" si="6"/>
        <v>1.6921562094799023</v>
      </c>
      <c r="L32" s="28">
        <f t="shared" si="7"/>
        <v>2.0305874513758826</v>
      </c>
      <c r="M32" s="29">
        <f t="shared" si="8"/>
        <v>2.256208279306536</v>
      </c>
    </row>
    <row r="33" spans="1:15" ht="15">
      <c r="A33" s="24">
        <f t="shared" si="9"/>
        <v>37100</v>
      </c>
      <c r="B33" s="6">
        <v>1.8555731642894875</v>
      </c>
      <c r="C33" s="6">
        <f t="shared" si="0"/>
        <v>0.44000000000000006</v>
      </c>
      <c r="D33" s="6">
        <f t="shared" si="1"/>
        <v>0.6050000000000001</v>
      </c>
      <c r="E33" s="6">
        <f t="shared" si="2"/>
        <v>0.8250000000000001</v>
      </c>
      <c r="F33" s="6">
        <f t="shared" si="3"/>
        <v>0.9900000000000001</v>
      </c>
      <c r="G33" s="34">
        <v>1.1</v>
      </c>
      <c r="I33" s="27">
        <f t="shared" si="4"/>
        <v>0.8164521922873746</v>
      </c>
      <c r="J33" s="28">
        <f t="shared" si="5"/>
        <v>1.1226217643951402</v>
      </c>
      <c r="K33" s="28">
        <f t="shared" si="6"/>
        <v>1.5308478605388274</v>
      </c>
      <c r="L33" s="28">
        <f t="shared" si="7"/>
        <v>1.837017432646593</v>
      </c>
      <c r="M33" s="29">
        <f t="shared" si="8"/>
        <v>2.0411304807184365</v>
      </c>
      <c r="O33" s="34"/>
    </row>
    <row r="34" spans="1:15" ht="15">
      <c r="A34" s="24">
        <f t="shared" si="9"/>
        <v>37107</v>
      </c>
      <c r="B34" s="6">
        <v>1.7842049656629688</v>
      </c>
      <c r="C34" s="6">
        <f t="shared" si="0"/>
        <v>0.36000000000000004</v>
      </c>
      <c r="D34" s="6">
        <f t="shared" si="1"/>
        <v>0.49500000000000005</v>
      </c>
      <c r="E34" s="6">
        <f t="shared" si="2"/>
        <v>0.675</v>
      </c>
      <c r="F34" s="6">
        <f t="shared" si="3"/>
        <v>0.81</v>
      </c>
      <c r="G34" s="34">
        <v>0.9</v>
      </c>
      <c r="I34" s="27">
        <f t="shared" si="4"/>
        <v>0.6423137876386689</v>
      </c>
      <c r="J34" s="28">
        <f t="shared" si="5"/>
        <v>0.8831814580031696</v>
      </c>
      <c r="K34" s="28">
        <f t="shared" si="6"/>
        <v>1.204338351822504</v>
      </c>
      <c r="L34" s="28">
        <f t="shared" si="7"/>
        <v>1.445206022187005</v>
      </c>
      <c r="M34" s="29">
        <f t="shared" si="8"/>
        <v>1.605784469096672</v>
      </c>
      <c r="O34" s="34"/>
    </row>
    <row r="35" spans="1:15" ht="15">
      <c r="A35" s="24">
        <f t="shared" si="9"/>
        <v>37114</v>
      </c>
      <c r="B35" s="6">
        <v>1.753618594823032</v>
      </c>
      <c r="C35" s="6">
        <f t="shared" si="0"/>
        <v>0.27999999999999997</v>
      </c>
      <c r="D35" s="6">
        <f t="shared" si="1"/>
        <v>0.385</v>
      </c>
      <c r="E35" s="6">
        <f t="shared" si="2"/>
        <v>0.5249999999999999</v>
      </c>
      <c r="F35" s="6">
        <f t="shared" si="3"/>
        <v>0.63</v>
      </c>
      <c r="G35" s="34">
        <v>0.7</v>
      </c>
      <c r="I35" s="27">
        <f t="shared" si="4"/>
        <v>0.49101320655044894</v>
      </c>
      <c r="J35" s="28">
        <f t="shared" si="5"/>
        <v>0.6751431590068674</v>
      </c>
      <c r="K35" s="28">
        <f t="shared" si="6"/>
        <v>0.9206497622820917</v>
      </c>
      <c r="L35" s="28">
        <f t="shared" si="7"/>
        <v>1.10477971473851</v>
      </c>
      <c r="M35" s="29">
        <f t="shared" si="8"/>
        <v>1.2275330163761224</v>
      </c>
      <c r="O35" s="34"/>
    </row>
    <row r="36" spans="1:15" ht="15">
      <c r="A36" s="24">
        <f t="shared" si="9"/>
        <v>37121</v>
      </c>
      <c r="B36" s="6">
        <v>1.6924458531431588</v>
      </c>
      <c r="C36" s="6">
        <f aca="true" t="shared" si="10" ref="C36:C55">G36*0.4</f>
        <v>0.24</v>
      </c>
      <c r="D36" s="6">
        <f aca="true" t="shared" si="11" ref="D36:D55">G36*0.55</f>
        <v>0.33</v>
      </c>
      <c r="E36" s="6">
        <f aca="true" t="shared" si="12" ref="E36:E55">G36*0.75</f>
        <v>0.44999999999999996</v>
      </c>
      <c r="F36" s="6">
        <f aca="true" t="shared" si="13" ref="F36:F55">G36*0.9</f>
        <v>0.54</v>
      </c>
      <c r="G36" s="34">
        <v>0.6</v>
      </c>
      <c r="I36" s="27">
        <f aca="true" t="shared" si="14" ref="I36:I55">$B36*C36</f>
        <v>0.4061870047543581</v>
      </c>
      <c r="J36" s="28">
        <f aca="true" t="shared" si="15" ref="J36:J55">$B36*D36</f>
        <v>0.5585071315372424</v>
      </c>
      <c r="K36" s="28">
        <f aca="true" t="shared" si="16" ref="K36:K55">$B36*E36</f>
        <v>0.7616006339144213</v>
      </c>
      <c r="L36" s="28">
        <f aca="true" t="shared" si="17" ref="L36:L55">$B36*F36</f>
        <v>0.9139207606973058</v>
      </c>
      <c r="M36" s="29">
        <f aca="true" t="shared" si="18" ref="M36:M55">$B36*G36</f>
        <v>1.0154675118858951</v>
      </c>
      <c r="O36" s="34"/>
    </row>
    <row r="37" spans="1:15" ht="15">
      <c r="A37" s="24">
        <f aca="true" t="shared" si="19" ref="A37:A55">A36+7</f>
        <v>37128</v>
      </c>
      <c r="B37" s="6">
        <v>1.6210776545166403</v>
      </c>
      <c r="C37" s="6">
        <f t="shared" si="10"/>
        <v>0.38</v>
      </c>
      <c r="D37" s="6">
        <f t="shared" si="11"/>
        <v>0.5225</v>
      </c>
      <c r="E37" s="6">
        <f t="shared" si="12"/>
        <v>0.7124999999999999</v>
      </c>
      <c r="F37" s="6">
        <f t="shared" si="13"/>
        <v>0.855</v>
      </c>
      <c r="G37" s="34">
        <v>0.95</v>
      </c>
      <c r="I37" s="27">
        <f t="shared" si="14"/>
        <v>0.6160095087163233</v>
      </c>
      <c r="J37" s="28">
        <f t="shared" si="15"/>
        <v>0.8470130744849446</v>
      </c>
      <c r="K37" s="28">
        <f t="shared" si="16"/>
        <v>1.155017828843106</v>
      </c>
      <c r="L37" s="28">
        <f t="shared" si="17"/>
        <v>1.3860213946117275</v>
      </c>
      <c r="M37" s="29">
        <f t="shared" si="18"/>
        <v>1.5400237717908083</v>
      </c>
      <c r="O37" s="34"/>
    </row>
    <row r="38" spans="1:15" ht="15">
      <c r="A38" s="24">
        <f t="shared" si="19"/>
        <v>37135</v>
      </c>
      <c r="B38" s="6">
        <v>1.5497094558901214</v>
      </c>
      <c r="C38" s="6">
        <f t="shared" si="10"/>
        <v>0.4</v>
      </c>
      <c r="D38" s="6">
        <f t="shared" si="11"/>
        <v>0.55</v>
      </c>
      <c r="E38" s="6">
        <f t="shared" si="12"/>
        <v>0.75</v>
      </c>
      <c r="F38" s="6">
        <f t="shared" si="13"/>
        <v>0.9</v>
      </c>
      <c r="G38" s="34">
        <v>1</v>
      </c>
      <c r="I38" s="27">
        <f t="shared" si="14"/>
        <v>0.6198837823560486</v>
      </c>
      <c r="J38" s="28">
        <f t="shared" si="15"/>
        <v>0.8523402007395668</v>
      </c>
      <c r="K38" s="28">
        <f t="shared" si="16"/>
        <v>1.1622820919175911</v>
      </c>
      <c r="L38" s="28">
        <f t="shared" si="17"/>
        <v>1.3947385103011094</v>
      </c>
      <c r="M38" s="29">
        <f t="shared" si="18"/>
        <v>1.5497094558901214</v>
      </c>
      <c r="O38" s="34"/>
    </row>
    <row r="39" spans="1:15" ht="15">
      <c r="A39" s="24">
        <f t="shared" si="19"/>
        <v>37142</v>
      </c>
      <c r="B39" s="6">
        <v>1.4681458003169572</v>
      </c>
      <c r="C39" s="6">
        <f t="shared" si="10"/>
        <v>0.44000000000000006</v>
      </c>
      <c r="D39" s="6">
        <f t="shared" si="11"/>
        <v>0.6050000000000001</v>
      </c>
      <c r="E39" s="6">
        <f t="shared" si="12"/>
        <v>0.8250000000000001</v>
      </c>
      <c r="F39" s="6">
        <f t="shared" si="13"/>
        <v>0.9900000000000001</v>
      </c>
      <c r="G39" s="34">
        <v>1.1</v>
      </c>
      <c r="I39" s="27">
        <f t="shared" si="14"/>
        <v>0.6459841521394613</v>
      </c>
      <c r="J39" s="28">
        <f t="shared" si="15"/>
        <v>0.8882282091917593</v>
      </c>
      <c r="K39" s="28">
        <f t="shared" si="16"/>
        <v>1.2112202852614897</v>
      </c>
      <c r="L39" s="28">
        <f t="shared" si="17"/>
        <v>1.4534643423137878</v>
      </c>
      <c r="M39" s="29">
        <f t="shared" si="18"/>
        <v>1.614960380348653</v>
      </c>
      <c r="O39" s="34"/>
    </row>
    <row r="40" spans="1:15" ht="15">
      <c r="A40" s="24">
        <f t="shared" si="19"/>
        <v>37149</v>
      </c>
      <c r="B40" s="6">
        <v>1.3967776016904385</v>
      </c>
      <c r="C40" s="6">
        <f t="shared" si="10"/>
        <v>0.44000000000000006</v>
      </c>
      <c r="D40" s="6">
        <f t="shared" si="11"/>
        <v>0.6050000000000001</v>
      </c>
      <c r="E40" s="6">
        <f t="shared" si="12"/>
        <v>0.8250000000000001</v>
      </c>
      <c r="F40" s="6">
        <f t="shared" si="13"/>
        <v>0.9900000000000001</v>
      </c>
      <c r="G40" s="34">
        <v>1.1</v>
      </c>
      <c r="I40" s="27">
        <f t="shared" si="14"/>
        <v>0.614582144743793</v>
      </c>
      <c r="J40" s="28">
        <f t="shared" si="15"/>
        <v>0.8450504490227154</v>
      </c>
      <c r="K40" s="28">
        <f t="shared" si="16"/>
        <v>1.1523415213946118</v>
      </c>
      <c r="L40" s="28">
        <f t="shared" si="17"/>
        <v>1.3828098256735344</v>
      </c>
      <c r="M40" s="29">
        <f t="shared" si="18"/>
        <v>1.5364553618594825</v>
      </c>
      <c r="O40" s="34"/>
    </row>
    <row r="41" spans="1:15" ht="15">
      <c r="A41" s="24">
        <f t="shared" si="19"/>
        <v>37156</v>
      </c>
      <c r="B41" s="6">
        <v>1.3050184891706287</v>
      </c>
      <c r="C41" s="6">
        <f t="shared" si="10"/>
        <v>0.455045871559633</v>
      </c>
      <c r="D41" s="6">
        <f t="shared" si="11"/>
        <v>0.6256880733944954</v>
      </c>
      <c r="E41" s="6">
        <f t="shared" si="12"/>
        <v>0.8532110091743118</v>
      </c>
      <c r="F41" s="6">
        <f t="shared" si="13"/>
        <v>1.0238532110091743</v>
      </c>
      <c r="G41" s="34">
        <v>1.1376146788990824</v>
      </c>
      <c r="I41" s="27">
        <f t="shared" si="14"/>
        <v>0.5938432758060842</v>
      </c>
      <c r="J41" s="28">
        <f t="shared" si="15"/>
        <v>0.8165345042333658</v>
      </c>
      <c r="K41" s="28">
        <f t="shared" si="16"/>
        <v>1.1134561421364078</v>
      </c>
      <c r="L41" s="28">
        <f t="shared" si="17"/>
        <v>1.3361473705636895</v>
      </c>
      <c r="M41" s="29">
        <f t="shared" si="18"/>
        <v>1.4846081895152103</v>
      </c>
      <c r="O41" s="34"/>
    </row>
    <row r="42" spans="1:15" ht="15">
      <c r="A42" s="24">
        <f t="shared" si="19"/>
        <v>37163</v>
      </c>
      <c r="B42" s="6">
        <v>1.1928684627575277</v>
      </c>
      <c r="C42" s="6">
        <f t="shared" si="10"/>
        <v>0.44848484848484854</v>
      </c>
      <c r="D42" s="6">
        <f t="shared" si="11"/>
        <v>0.6166666666666668</v>
      </c>
      <c r="E42" s="6">
        <f t="shared" si="12"/>
        <v>0.840909090909091</v>
      </c>
      <c r="F42" s="6">
        <f t="shared" si="13"/>
        <v>1.0090909090909093</v>
      </c>
      <c r="G42" s="34">
        <v>1.1212121212121213</v>
      </c>
      <c r="I42" s="27">
        <f t="shared" si="14"/>
        <v>0.534983431782164</v>
      </c>
      <c r="J42" s="28">
        <f t="shared" si="15"/>
        <v>0.7356022187004756</v>
      </c>
      <c r="K42" s="28">
        <f t="shared" si="16"/>
        <v>1.0030939345915575</v>
      </c>
      <c r="L42" s="28">
        <f t="shared" si="17"/>
        <v>1.203712721509869</v>
      </c>
      <c r="M42" s="29">
        <f t="shared" si="18"/>
        <v>1.33745857945541</v>
      </c>
      <c r="O42" s="34"/>
    </row>
    <row r="43" spans="1:15" ht="15">
      <c r="A43" s="24">
        <f t="shared" si="19"/>
        <v>37170</v>
      </c>
      <c r="B43" s="6">
        <v>1.1011093502377178</v>
      </c>
      <c r="C43" s="6">
        <f t="shared" si="10"/>
        <v>0.43555555555555553</v>
      </c>
      <c r="D43" s="6">
        <f t="shared" si="11"/>
        <v>0.5988888888888889</v>
      </c>
      <c r="E43" s="6">
        <f t="shared" si="12"/>
        <v>0.8166666666666667</v>
      </c>
      <c r="F43" s="6">
        <f t="shared" si="13"/>
        <v>0.98</v>
      </c>
      <c r="G43" s="34">
        <v>1.0888888888888888</v>
      </c>
      <c r="I43" s="27">
        <f t="shared" si="14"/>
        <v>0.479594294770206</v>
      </c>
      <c r="J43" s="28">
        <f t="shared" si="15"/>
        <v>0.6594421553090333</v>
      </c>
      <c r="K43" s="28">
        <f t="shared" si="16"/>
        <v>0.8992393026941362</v>
      </c>
      <c r="L43" s="28">
        <f t="shared" si="17"/>
        <v>1.0790871632329635</v>
      </c>
      <c r="M43" s="29">
        <f t="shared" si="18"/>
        <v>1.1989857369255148</v>
      </c>
      <c r="O43" s="34"/>
    </row>
    <row r="44" spans="1:15" ht="15">
      <c r="A44" s="24">
        <f t="shared" si="19"/>
        <v>37177</v>
      </c>
      <c r="B44" s="6">
        <v>0.9991547807712625</v>
      </c>
      <c r="C44" s="6">
        <f t="shared" si="10"/>
        <v>0.435</v>
      </c>
      <c r="D44" s="6">
        <f t="shared" si="11"/>
        <v>0.598125</v>
      </c>
      <c r="E44" s="6">
        <f t="shared" si="12"/>
        <v>0.8156249999999999</v>
      </c>
      <c r="F44" s="6">
        <f t="shared" si="13"/>
        <v>0.9787499999999999</v>
      </c>
      <c r="G44" s="34">
        <v>1.0875</v>
      </c>
      <c r="I44" s="27">
        <f t="shared" si="14"/>
        <v>0.4346323296354992</v>
      </c>
      <c r="J44" s="28">
        <f t="shared" si="15"/>
        <v>0.5976194532488114</v>
      </c>
      <c r="K44" s="28">
        <f t="shared" si="16"/>
        <v>0.8149356180665609</v>
      </c>
      <c r="L44" s="28">
        <f t="shared" si="17"/>
        <v>0.9779227416798731</v>
      </c>
      <c r="M44" s="29">
        <f t="shared" si="18"/>
        <v>1.086580824088748</v>
      </c>
      <c r="O44" s="34"/>
    </row>
    <row r="45" spans="1:13" ht="15">
      <c r="A45" s="24">
        <f t="shared" si="19"/>
        <v>37184</v>
      </c>
      <c r="B45" s="6">
        <v>0.8972002113048072</v>
      </c>
      <c r="C45" s="6">
        <f t="shared" si="10"/>
        <v>0.4228571428571429</v>
      </c>
      <c r="D45" s="6">
        <f t="shared" si="11"/>
        <v>0.5814285714285715</v>
      </c>
      <c r="E45" s="6">
        <f t="shared" si="12"/>
        <v>0.7928571428571429</v>
      </c>
      <c r="F45" s="6">
        <f t="shared" si="13"/>
        <v>0.9514285714285715</v>
      </c>
      <c r="G45" s="34">
        <v>1.0571428571428572</v>
      </c>
      <c r="I45" s="27">
        <f t="shared" si="14"/>
        <v>0.37938751792317565</v>
      </c>
      <c r="J45" s="28">
        <f t="shared" si="15"/>
        <v>0.5216578371443665</v>
      </c>
      <c r="K45" s="28">
        <f t="shared" si="16"/>
        <v>0.7113515961059543</v>
      </c>
      <c r="L45" s="28">
        <f t="shared" si="17"/>
        <v>0.8536219153271453</v>
      </c>
      <c r="M45" s="29">
        <f t="shared" si="18"/>
        <v>0.9484687948079391</v>
      </c>
    </row>
    <row r="46" spans="1:13" ht="15">
      <c r="A46" s="24">
        <f t="shared" si="19"/>
        <v>37191</v>
      </c>
      <c r="B46" s="6">
        <v>0.7748547279450607</v>
      </c>
      <c r="C46" s="6">
        <f t="shared" si="10"/>
        <v>0.4258064516129033</v>
      </c>
      <c r="D46" s="6">
        <f t="shared" si="11"/>
        <v>0.5854838709677421</v>
      </c>
      <c r="E46" s="6">
        <f t="shared" si="12"/>
        <v>0.7983870967741937</v>
      </c>
      <c r="F46" s="6">
        <f t="shared" si="13"/>
        <v>0.9580645161290324</v>
      </c>
      <c r="G46" s="34">
        <v>1.0645161290322582</v>
      </c>
      <c r="I46" s="27">
        <f t="shared" si="14"/>
        <v>0.32993814222176787</v>
      </c>
      <c r="J46" s="28">
        <f t="shared" si="15"/>
        <v>0.45366494555493087</v>
      </c>
      <c r="K46" s="28">
        <f t="shared" si="16"/>
        <v>0.6186340166658147</v>
      </c>
      <c r="L46" s="28">
        <f t="shared" si="17"/>
        <v>0.7423608199989776</v>
      </c>
      <c r="M46" s="29">
        <f t="shared" si="18"/>
        <v>0.8248453555544196</v>
      </c>
    </row>
    <row r="47" spans="1:13" ht="15">
      <c r="A47" s="24">
        <f t="shared" si="19"/>
        <v>37198</v>
      </c>
      <c r="B47" s="6">
        <v>0.6729001584786054</v>
      </c>
      <c r="C47" s="6">
        <f t="shared" si="10"/>
        <v>0.41509433962264153</v>
      </c>
      <c r="D47" s="6">
        <f t="shared" si="11"/>
        <v>0.5707547169811321</v>
      </c>
      <c r="E47" s="6">
        <f t="shared" si="12"/>
        <v>0.7783018867924528</v>
      </c>
      <c r="F47" s="6">
        <f t="shared" si="13"/>
        <v>0.9339622641509434</v>
      </c>
      <c r="G47" s="34">
        <v>1.0377358490566038</v>
      </c>
      <c r="I47" s="27">
        <f t="shared" si="14"/>
        <v>0.2793170469156475</v>
      </c>
      <c r="J47" s="28">
        <f t="shared" si="15"/>
        <v>0.3840609395090154</v>
      </c>
      <c r="K47" s="28">
        <f t="shared" si="16"/>
        <v>0.5237194629668391</v>
      </c>
      <c r="L47" s="28">
        <f t="shared" si="17"/>
        <v>0.6284633555602069</v>
      </c>
      <c r="M47" s="29">
        <f t="shared" si="18"/>
        <v>0.6982926172891188</v>
      </c>
    </row>
    <row r="48" spans="1:13" ht="15">
      <c r="A48" s="24">
        <f t="shared" si="19"/>
        <v>37205</v>
      </c>
      <c r="B48" s="6">
        <v>0.5709455890121501</v>
      </c>
      <c r="C48" s="6">
        <f t="shared" si="10"/>
        <v>0.4181818181818182</v>
      </c>
      <c r="D48" s="6">
        <f t="shared" si="11"/>
        <v>0.5750000000000001</v>
      </c>
      <c r="E48" s="6">
        <f t="shared" si="12"/>
        <v>0.7840909090909091</v>
      </c>
      <c r="F48" s="6">
        <f t="shared" si="13"/>
        <v>0.9409090909090909</v>
      </c>
      <c r="G48" s="34">
        <v>1.0454545454545454</v>
      </c>
      <c r="I48" s="27">
        <f t="shared" si="14"/>
        <v>0.23875906449599005</v>
      </c>
      <c r="J48" s="28">
        <f t="shared" si="15"/>
        <v>0.32829371368198634</v>
      </c>
      <c r="K48" s="28">
        <f t="shared" si="16"/>
        <v>0.4476732459299813</v>
      </c>
      <c r="L48" s="28">
        <f t="shared" si="17"/>
        <v>0.5372078951159776</v>
      </c>
      <c r="M48" s="29">
        <f t="shared" si="18"/>
        <v>0.5968976612399751</v>
      </c>
    </row>
    <row r="49" spans="1:13" ht="15">
      <c r="A49" s="24">
        <f t="shared" si="19"/>
        <v>37212</v>
      </c>
      <c r="B49" s="6">
        <v>0.47918647649234014</v>
      </c>
      <c r="C49" s="6">
        <f t="shared" si="10"/>
        <v>0.4111111111111112</v>
      </c>
      <c r="D49" s="6">
        <f t="shared" si="11"/>
        <v>0.5652777777777779</v>
      </c>
      <c r="E49" s="6">
        <f t="shared" si="12"/>
        <v>0.7708333333333335</v>
      </c>
      <c r="F49" s="6">
        <f t="shared" si="13"/>
        <v>0.9250000000000002</v>
      </c>
      <c r="G49" s="34">
        <v>1.027777777777778</v>
      </c>
      <c r="I49" s="27">
        <f t="shared" si="14"/>
        <v>0.19699888478018432</v>
      </c>
      <c r="J49" s="28">
        <f t="shared" si="15"/>
        <v>0.2708734665727534</v>
      </c>
      <c r="K49" s="28">
        <f t="shared" si="16"/>
        <v>0.3693729089628456</v>
      </c>
      <c r="L49" s="28">
        <f t="shared" si="17"/>
        <v>0.4432474907554147</v>
      </c>
      <c r="M49" s="29">
        <f t="shared" si="18"/>
        <v>0.49249721195046076</v>
      </c>
    </row>
    <row r="50" spans="1:13" ht="15">
      <c r="A50" s="24">
        <f t="shared" si="19"/>
        <v>37219</v>
      </c>
      <c r="B50" s="6">
        <v>0.41801373481246695</v>
      </c>
      <c r="C50" s="6">
        <f t="shared" si="10"/>
        <v>0.4</v>
      </c>
      <c r="D50" s="6">
        <f t="shared" si="11"/>
        <v>0.55</v>
      </c>
      <c r="E50" s="6">
        <f t="shared" si="12"/>
        <v>0.75</v>
      </c>
      <c r="F50" s="6">
        <f t="shared" si="13"/>
        <v>0.9</v>
      </c>
      <c r="G50" s="34">
        <v>1</v>
      </c>
      <c r="I50" s="27">
        <f t="shared" si="14"/>
        <v>0.1672054939249868</v>
      </c>
      <c r="J50" s="28">
        <f t="shared" si="15"/>
        <v>0.22990755414685685</v>
      </c>
      <c r="K50" s="28">
        <f t="shared" si="16"/>
        <v>0.3135103011093502</v>
      </c>
      <c r="L50" s="28">
        <f t="shared" si="17"/>
        <v>0.37621236133122027</v>
      </c>
      <c r="M50" s="29">
        <f t="shared" si="18"/>
        <v>0.41801373481246695</v>
      </c>
    </row>
    <row r="51" spans="1:13" ht="15">
      <c r="A51" s="24">
        <f t="shared" si="19"/>
        <v>37226</v>
      </c>
      <c r="B51" s="6">
        <v>0.3568409931325937</v>
      </c>
      <c r="C51" s="6">
        <f t="shared" si="10"/>
        <v>0.4</v>
      </c>
      <c r="D51" s="6">
        <f t="shared" si="11"/>
        <v>0.55</v>
      </c>
      <c r="E51" s="6">
        <f t="shared" si="12"/>
        <v>0.75</v>
      </c>
      <c r="F51" s="6">
        <f t="shared" si="13"/>
        <v>0.9</v>
      </c>
      <c r="G51" s="34">
        <v>1</v>
      </c>
      <c r="I51" s="27">
        <f t="shared" si="14"/>
        <v>0.1427363972530375</v>
      </c>
      <c r="J51" s="28">
        <f t="shared" si="15"/>
        <v>0.19626254622292655</v>
      </c>
      <c r="K51" s="28">
        <f t="shared" si="16"/>
        <v>0.26763074484944527</v>
      </c>
      <c r="L51" s="28">
        <f t="shared" si="17"/>
        <v>0.3211568938193343</v>
      </c>
      <c r="M51" s="29">
        <f t="shared" si="18"/>
        <v>0.3568409931325937</v>
      </c>
    </row>
    <row r="52" spans="1:13" ht="15">
      <c r="A52" s="24">
        <f t="shared" si="19"/>
        <v>37233</v>
      </c>
      <c r="B52" s="6">
        <v>0.30586370839936605</v>
      </c>
      <c r="C52" s="6">
        <f t="shared" si="10"/>
        <v>0.4</v>
      </c>
      <c r="D52" s="6">
        <f t="shared" si="11"/>
        <v>0.55</v>
      </c>
      <c r="E52" s="6">
        <f t="shared" si="12"/>
        <v>0.75</v>
      </c>
      <c r="F52" s="6">
        <f t="shared" si="13"/>
        <v>0.9</v>
      </c>
      <c r="G52" s="34">
        <v>1</v>
      </c>
      <c r="I52" s="27">
        <f t="shared" si="14"/>
        <v>0.12234548335974643</v>
      </c>
      <c r="J52" s="28">
        <f t="shared" si="15"/>
        <v>0.16822503961965135</v>
      </c>
      <c r="K52" s="28">
        <f t="shared" si="16"/>
        <v>0.22939778129952454</v>
      </c>
      <c r="L52" s="28">
        <f t="shared" si="17"/>
        <v>0.27527733755942946</v>
      </c>
      <c r="M52" s="29">
        <f t="shared" si="18"/>
        <v>0.30586370839936605</v>
      </c>
    </row>
    <row r="53" spans="1:13" ht="15">
      <c r="A53" s="24">
        <f t="shared" si="19"/>
        <v>37240</v>
      </c>
      <c r="B53" s="6">
        <v>0.28547279450607504</v>
      </c>
      <c r="C53" s="6">
        <f t="shared" si="10"/>
        <v>0.4</v>
      </c>
      <c r="D53" s="6">
        <f t="shared" si="11"/>
        <v>0.55</v>
      </c>
      <c r="E53" s="6">
        <f t="shared" si="12"/>
        <v>0.75</v>
      </c>
      <c r="F53" s="6">
        <f t="shared" si="13"/>
        <v>0.9</v>
      </c>
      <c r="G53" s="34">
        <v>1</v>
      </c>
      <c r="I53" s="27">
        <f t="shared" si="14"/>
        <v>0.11418911780243002</v>
      </c>
      <c r="J53" s="28">
        <f t="shared" si="15"/>
        <v>0.1570100369783413</v>
      </c>
      <c r="K53" s="28">
        <f t="shared" si="16"/>
        <v>0.21410459587955627</v>
      </c>
      <c r="L53" s="28">
        <f t="shared" si="17"/>
        <v>0.25692551505546757</v>
      </c>
      <c r="M53" s="29">
        <f t="shared" si="18"/>
        <v>0.28547279450607504</v>
      </c>
    </row>
    <row r="54" spans="1:13" ht="15">
      <c r="A54" s="24">
        <f t="shared" si="19"/>
        <v>37247</v>
      </c>
      <c r="B54" s="6">
        <v>0.2548864236661384</v>
      </c>
      <c r="C54" s="6">
        <f t="shared" si="10"/>
        <v>0.4</v>
      </c>
      <c r="D54" s="6">
        <f t="shared" si="11"/>
        <v>0.55</v>
      </c>
      <c r="E54" s="6">
        <f t="shared" si="12"/>
        <v>0.75</v>
      </c>
      <c r="F54" s="6">
        <f t="shared" si="13"/>
        <v>0.9</v>
      </c>
      <c r="G54" s="34">
        <v>1</v>
      </c>
      <c r="I54" s="27">
        <f t="shared" si="14"/>
        <v>0.10195456946645537</v>
      </c>
      <c r="J54" s="28">
        <f t="shared" si="15"/>
        <v>0.14018753301637613</v>
      </c>
      <c r="K54" s="28">
        <f t="shared" si="16"/>
        <v>0.1911648177496038</v>
      </c>
      <c r="L54" s="28">
        <f t="shared" si="17"/>
        <v>0.22939778129952457</v>
      </c>
      <c r="M54" s="29">
        <f t="shared" si="18"/>
        <v>0.2548864236661384</v>
      </c>
    </row>
    <row r="55" spans="1:13" ht="15.75" thickBot="1">
      <c r="A55" s="24">
        <f t="shared" si="19"/>
        <v>37254</v>
      </c>
      <c r="B55" s="6">
        <v>0.21410459587955624</v>
      </c>
      <c r="C55" s="6">
        <f t="shared" si="10"/>
        <v>0.3466666666666667</v>
      </c>
      <c r="D55" s="6">
        <f t="shared" si="11"/>
        <v>0.47666666666666674</v>
      </c>
      <c r="E55" s="6">
        <f t="shared" si="12"/>
        <v>0.65</v>
      </c>
      <c r="F55" s="6">
        <f t="shared" si="13"/>
        <v>0.78</v>
      </c>
      <c r="G55" s="34">
        <v>0.8666666666666667</v>
      </c>
      <c r="I55" s="30">
        <f t="shared" si="14"/>
        <v>0.0742229265715795</v>
      </c>
      <c r="J55" s="31">
        <f t="shared" si="15"/>
        <v>0.10205652403592183</v>
      </c>
      <c r="K55" s="31">
        <f t="shared" si="16"/>
        <v>0.13916798732171157</v>
      </c>
      <c r="L55" s="31">
        <f t="shared" si="17"/>
        <v>0.16700158478605387</v>
      </c>
      <c r="M55" s="22">
        <f t="shared" si="18"/>
        <v>0.18555731642894874</v>
      </c>
    </row>
    <row r="56" spans="1:13" ht="15.75" thickBot="1">
      <c r="A56" s="1" t="s">
        <v>14</v>
      </c>
      <c r="B56" s="4">
        <f>SUM(B4:B55)</f>
        <v>57.89999999999999</v>
      </c>
      <c r="I56" s="32">
        <f>SUM(I4:I55)</f>
        <v>25.0554688844761</v>
      </c>
      <c r="J56" s="33">
        <f>SUM(J4:J55)</f>
        <v>34.451269716154634</v>
      </c>
      <c r="K56" s="33">
        <f>SUM(K4:K55)</f>
        <v>46.97900415839269</v>
      </c>
      <c r="L56" s="33">
        <f>SUM(L4:L55)</f>
        <v>56.37480499007122</v>
      </c>
      <c r="M56" s="22">
        <f>SUM(M4:M55)</f>
        <v>62.63867221119023</v>
      </c>
    </row>
  </sheetData>
  <mergeCells count="1">
    <mergeCell ref="I2:M2"/>
  </mergeCells>
  <printOptions gridLines="1" horizontalCentered="1" verticalCentered="1"/>
  <pageMargins left="0.25" right="0.25" top="0" bottom="0" header="0.37" footer="0.32"/>
  <pageSetup fitToHeight="3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4">
      <selection activeCell="Q32" sqref="Q32"/>
    </sheetView>
  </sheetViews>
  <sheetFormatPr defaultColWidth="9.140625" defaultRowHeight="12.75"/>
  <cols>
    <col min="1" max="1" width="14.140625" style="0" customWidth="1"/>
    <col min="2" max="2" width="10.7109375" style="0" customWidth="1"/>
    <col min="3" max="3" width="10.7109375" style="55" customWidth="1"/>
    <col min="4" max="6" width="10.7109375" style="0" customWidth="1"/>
    <col min="7" max="7" width="10.140625" style="0" customWidth="1"/>
    <col min="8" max="8" width="3.00390625" style="0" customWidth="1"/>
    <col min="9" max="13" width="10.421875" style="0" customWidth="1"/>
  </cols>
  <sheetData>
    <row r="1" spans="1:6" ht="30.75" customHeight="1" thickBot="1">
      <c r="A1" s="36"/>
      <c r="B1" s="37"/>
      <c r="C1" s="37"/>
      <c r="D1" s="125" t="s">
        <v>19</v>
      </c>
      <c r="E1" s="125"/>
      <c r="F1" s="125"/>
    </row>
    <row r="2" spans="1:6" ht="36" customHeight="1" thickBot="1">
      <c r="A2" s="129"/>
      <c r="B2" s="37"/>
      <c r="C2" s="38" t="s">
        <v>20</v>
      </c>
      <c r="D2" s="39" t="s">
        <v>21</v>
      </c>
      <c r="E2" s="40" t="s">
        <v>22</v>
      </c>
      <c r="F2" s="41" t="s">
        <v>23</v>
      </c>
    </row>
    <row r="3" spans="1:12" ht="24" customHeight="1">
      <c r="A3" s="129"/>
      <c r="B3" s="37"/>
      <c r="C3" s="42" t="s">
        <v>24</v>
      </c>
      <c r="D3" s="43" t="s">
        <v>25</v>
      </c>
      <c r="E3" s="44" t="s">
        <v>26</v>
      </c>
      <c r="F3" s="45" t="s">
        <v>27</v>
      </c>
      <c r="J3" s="39" t="s">
        <v>21</v>
      </c>
      <c r="K3" s="40" t="s">
        <v>22</v>
      </c>
      <c r="L3" s="41" t="s">
        <v>28</v>
      </c>
    </row>
    <row r="4" spans="2:12" ht="16.5" customHeight="1">
      <c r="B4" s="46" t="s">
        <v>29</v>
      </c>
      <c r="C4" s="47">
        <v>1.1418911780243</v>
      </c>
      <c r="D4" s="36">
        <v>0.34256735340728994</v>
      </c>
      <c r="E4" s="36">
        <v>0.45675647120971996</v>
      </c>
      <c r="F4" s="36">
        <v>1.1418911780243</v>
      </c>
      <c r="I4" s="46" t="s">
        <v>30</v>
      </c>
      <c r="J4" s="36">
        <v>0.34256735340728994</v>
      </c>
      <c r="K4" s="36">
        <v>0.45675647120971996</v>
      </c>
      <c r="L4" s="36">
        <v>1.1418911780243</v>
      </c>
    </row>
    <row r="5" spans="2:12" ht="16.5" customHeight="1">
      <c r="B5" s="46" t="s">
        <v>31</v>
      </c>
      <c r="C5" s="47">
        <v>2.534299298166176</v>
      </c>
      <c r="D5" s="36">
        <v>0.8051556259904912</v>
      </c>
      <c r="E5" s="36">
        <v>1.0236238774432116</v>
      </c>
      <c r="F5" s="36">
        <v>2.54330307832685</v>
      </c>
      <c r="I5" s="46" t="s">
        <v>32</v>
      </c>
      <c r="J5" s="36">
        <v>0.8051556259904912</v>
      </c>
      <c r="K5" s="36">
        <v>1.0236238774432116</v>
      </c>
      <c r="L5" s="36">
        <v>2.54330307832685</v>
      </c>
    </row>
    <row r="6" spans="2:12" ht="16.5" customHeight="1">
      <c r="B6" s="46" t="s">
        <v>33</v>
      </c>
      <c r="C6" s="47">
        <v>3.9398158629537394</v>
      </c>
      <c r="D6" s="36">
        <v>2.3869643925025676</v>
      </c>
      <c r="E6" s="36">
        <v>2.5666283790350186</v>
      </c>
      <c r="F6" s="36">
        <v>4.145109045044642</v>
      </c>
      <c r="I6" s="46" t="s">
        <v>34</v>
      </c>
      <c r="J6" s="36">
        <v>2.3869643925025676</v>
      </c>
      <c r="K6" s="36">
        <v>2.5666283790350186</v>
      </c>
      <c r="L6" s="36">
        <v>4.145109045044642</v>
      </c>
    </row>
    <row r="7" spans="2:12" ht="16.5" customHeight="1">
      <c r="B7" s="46" t="s">
        <v>35</v>
      </c>
      <c r="C7" s="47">
        <v>5.858018262772621</v>
      </c>
      <c r="D7" s="36">
        <v>4.318789564971286</v>
      </c>
      <c r="E7" s="36">
        <v>4.643859747280954</v>
      </c>
      <c r="F7" s="36">
        <v>6.491450328517193</v>
      </c>
      <c r="I7" s="46" t="s">
        <v>36</v>
      </c>
      <c r="J7" s="36">
        <v>4.318789564971286</v>
      </c>
      <c r="K7" s="36">
        <v>4.643859747280954</v>
      </c>
      <c r="L7" s="36">
        <v>6.491450328517193</v>
      </c>
    </row>
    <row r="8" spans="2:12" ht="16.5" customHeight="1">
      <c r="B8" s="46" t="s">
        <v>37</v>
      </c>
      <c r="C8" s="47">
        <v>7.66261414232888</v>
      </c>
      <c r="D8" s="36">
        <v>6.647005578470484</v>
      </c>
      <c r="E8" s="36">
        <v>7.147317826312349</v>
      </c>
      <c r="F8" s="36">
        <v>8.857700216510187</v>
      </c>
      <c r="I8" s="46" t="s">
        <v>38</v>
      </c>
      <c r="J8" s="36">
        <v>6.647005578470484</v>
      </c>
      <c r="K8" s="36">
        <v>7.147317826312349</v>
      </c>
      <c r="L8" s="36">
        <v>8.857700216510187</v>
      </c>
    </row>
    <row r="9" spans="2:12" ht="16.5" customHeight="1">
      <c r="B9" s="46" t="s">
        <v>39</v>
      </c>
      <c r="C9" s="47">
        <v>8.133061655724095</v>
      </c>
      <c r="D9" s="36">
        <v>7.77054937536051</v>
      </c>
      <c r="E9" s="36">
        <v>8.355429435871516</v>
      </c>
      <c r="F9" s="36">
        <v>9.384301910450878</v>
      </c>
      <c r="I9" s="46" t="s">
        <v>40</v>
      </c>
      <c r="J9" s="36">
        <v>7.77054937536051</v>
      </c>
      <c r="K9" s="36">
        <v>8.355429435871516</v>
      </c>
      <c r="L9" s="36">
        <v>9.384301910450878</v>
      </c>
    </row>
    <row r="10" spans="2:12" ht="16.5" customHeight="1">
      <c r="B10" s="46" t="s">
        <v>41</v>
      </c>
      <c r="C10" s="47">
        <v>8.329688325409403</v>
      </c>
      <c r="D10" s="36">
        <v>8.330770623900413</v>
      </c>
      <c r="E10" s="36">
        <v>8.957817875161735</v>
      </c>
      <c r="F10" s="36">
        <v>9.317157543987971</v>
      </c>
      <c r="I10" s="46" t="s">
        <v>42</v>
      </c>
      <c r="J10" s="36">
        <v>8.330770623900413</v>
      </c>
      <c r="K10" s="36">
        <v>8.957817875161735</v>
      </c>
      <c r="L10" s="36">
        <v>9.317157543987971</v>
      </c>
    </row>
    <row r="11" spans="2:12" ht="16.5" customHeight="1">
      <c r="B11" s="46" t="s">
        <v>43</v>
      </c>
      <c r="C11" s="47">
        <v>7.415010187910347</v>
      </c>
      <c r="D11" s="36">
        <v>7.406657283400816</v>
      </c>
      <c r="E11" s="36">
        <v>7.98414761656002</v>
      </c>
      <c r="F11" s="36">
        <v>6.028937816013885</v>
      </c>
      <c r="I11" s="46" t="s">
        <v>44</v>
      </c>
      <c r="J11" s="36">
        <v>7.406657283400816</v>
      </c>
      <c r="K11" s="36">
        <v>7.964147616560019</v>
      </c>
      <c r="L11" s="36">
        <v>6.028937816013885</v>
      </c>
    </row>
    <row r="12" spans="2:12" ht="16.5" customHeight="1">
      <c r="B12" s="46" t="s">
        <v>45</v>
      </c>
      <c r="C12" s="47">
        <v>5.741498754810959</v>
      </c>
      <c r="D12" s="36">
        <v>5.463159664726976</v>
      </c>
      <c r="E12" s="36">
        <v>5.8743652308892225</v>
      </c>
      <c r="F12" s="36">
        <v>6.366153253009561</v>
      </c>
      <c r="I12" s="46" t="s">
        <v>46</v>
      </c>
      <c r="J12" s="36">
        <v>5.463159664726976</v>
      </c>
      <c r="K12" s="36">
        <v>5.8743652308892225</v>
      </c>
      <c r="L12" s="36">
        <v>6.366153253009561</v>
      </c>
    </row>
    <row r="13" spans="2:12" ht="16.5" customHeight="1">
      <c r="B13" s="46" t="s">
        <v>47</v>
      </c>
      <c r="C13" s="47">
        <v>3.9864236661384043</v>
      </c>
      <c r="D13" s="36">
        <v>3.246560050724027</v>
      </c>
      <c r="E13" s="36">
        <v>3.49092478572476</v>
      </c>
      <c r="F13" s="36">
        <v>4.266839552762488</v>
      </c>
      <c r="I13" s="46" t="s">
        <v>48</v>
      </c>
      <c r="J13" s="36">
        <v>3.246560050724027</v>
      </c>
      <c r="K13" s="36">
        <v>3.49092478572476</v>
      </c>
      <c r="L13" s="36">
        <v>4.266839552762488</v>
      </c>
    </row>
    <row r="14" spans="2:12" ht="16.5" customHeight="1">
      <c r="B14" s="46" t="s">
        <v>49</v>
      </c>
      <c r="C14" s="47">
        <v>2.055112821673836</v>
      </c>
      <c r="D14" s="36">
        <v>1.228734391429168</v>
      </c>
      <c r="E14" s="36">
        <v>1.3212197757302877</v>
      </c>
      <c r="F14" s="36">
        <v>2.0912020152506607</v>
      </c>
      <c r="I14" s="46" t="s">
        <v>50</v>
      </c>
      <c r="J14" s="36">
        <v>1.228734391429168</v>
      </c>
      <c r="K14" s="36">
        <v>1.3212197757302877</v>
      </c>
      <c r="L14" s="36">
        <v>2.0912020152506607</v>
      </c>
    </row>
    <row r="15" spans="2:12" ht="16.5" customHeight="1" thickBot="1">
      <c r="B15" s="46" t="s">
        <v>51</v>
      </c>
      <c r="C15" s="47">
        <v>1.1</v>
      </c>
      <c r="D15" s="36">
        <v>0.3401204437400951</v>
      </c>
      <c r="E15" s="36">
        <v>0.47</v>
      </c>
      <c r="F15" s="36">
        <v>1.0317802430005283</v>
      </c>
      <c r="G15" s="37"/>
      <c r="H15" s="37"/>
      <c r="I15" s="46" t="s">
        <v>52</v>
      </c>
      <c r="J15" s="36">
        <v>0.3401204437400951</v>
      </c>
      <c r="K15" s="36">
        <v>0.47</v>
      </c>
      <c r="L15" s="36">
        <v>1.0317802430005283</v>
      </c>
    </row>
    <row r="16" spans="2:10" ht="18.75" customHeight="1" thickBot="1">
      <c r="B16" s="48" t="s">
        <v>53</v>
      </c>
      <c r="C16" s="49">
        <f>SUM(C4:C15)</f>
        <v>57.89743415591276</v>
      </c>
      <c r="D16" s="50">
        <f>SUM(D4:D15)</f>
        <v>48.28703434862413</v>
      </c>
      <c r="E16" s="51">
        <f>SUM(E4:E15)</f>
        <v>52.292091021218795</v>
      </c>
      <c r="F16" s="52">
        <f>SUM(F4:F15)</f>
        <v>61.665826180899145</v>
      </c>
      <c r="G16" s="37"/>
      <c r="H16" s="37"/>
      <c r="I16" s="37"/>
      <c r="J16" s="36">
        <f>SUM(J4:J15)</f>
        <v>48.28703434862413</v>
      </c>
    </row>
    <row r="17" spans="1:8" ht="18.75" customHeight="1">
      <c r="A17" s="37"/>
      <c r="B17" s="37"/>
      <c r="C17" s="37"/>
      <c r="D17" s="37"/>
      <c r="E17" s="37"/>
      <c r="F17" s="37"/>
      <c r="G17" s="37"/>
      <c r="H17" s="37"/>
    </row>
    <row r="18" spans="1:13" s="55" customFormat="1" ht="15.75" thickBot="1">
      <c r="A18" s="53"/>
      <c r="B18" s="54"/>
      <c r="C18" s="3"/>
      <c r="D18" s="3"/>
      <c r="E18" s="3"/>
      <c r="F18" s="3"/>
      <c r="G18" s="6"/>
      <c r="H18" s="5"/>
      <c r="I18" s="3"/>
      <c r="J18" s="3"/>
      <c r="K18" s="3"/>
      <c r="L18" s="3"/>
      <c r="M18" s="2"/>
    </row>
    <row r="19" spans="1:13" s="55" customFormat="1" ht="60" customHeight="1">
      <c r="A19" s="56" t="s">
        <v>54</v>
      </c>
      <c r="B19" s="57" t="s">
        <v>55</v>
      </c>
      <c r="C19" s="82" t="s">
        <v>9</v>
      </c>
      <c r="D19" s="82" t="s">
        <v>10</v>
      </c>
      <c r="E19" s="82" t="s">
        <v>11</v>
      </c>
      <c r="F19" s="82" t="s">
        <v>12</v>
      </c>
      <c r="G19" s="58" t="s">
        <v>56</v>
      </c>
      <c r="H19" s="59"/>
      <c r="I19" s="126" t="s">
        <v>67</v>
      </c>
      <c r="J19" s="127"/>
      <c r="K19" s="127"/>
      <c r="L19" s="127"/>
      <c r="M19" s="128"/>
    </row>
    <row r="20" spans="1:13" s="55" customFormat="1" ht="35.25" customHeight="1" thickBot="1">
      <c r="A20" s="60" t="s">
        <v>57</v>
      </c>
      <c r="B20" s="18" t="s">
        <v>58</v>
      </c>
      <c r="C20" s="18" t="s">
        <v>4</v>
      </c>
      <c r="D20" s="18" t="s">
        <v>59</v>
      </c>
      <c r="E20" s="18" t="s">
        <v>5</v>
      </c>
      <c r="F20" s="18" t="s">
        <v>60</v>
      </c>
      <c r="G20" s="33" t="s">
        <v>61</v>
      </c>
      <c r="H20" s="61" t="s">
        <v>62</v>
      </c>
      <c r="I20" s="17" t="s">
        <v>63</v>
      </c>
      <c r="J20" s="17" t="s">
        <v>64</v>
      </c>
      <c r="K20" s="17" t="s">
        <v>65</v>
      </c>
      <c r="L20" s="17" t="s">
        <v>66</v>
      </c>
      <c r="M20" s="22" t="s">
        <v>13</v>
      </c>
    </row>
    <row r="21" spans="1:13" s="55" customFormat="1" ht="18" customHeight="1">
      <c r="A21" s="12" t="s">
        <v>29</v>
      </c>
      <c r="B21" s="66">
        <v>1.1418911780243</v>
      </c>
      <c r="C21" s="66">
        <f aca="true" t="shared" si="0" ref="C21:C32">G21*0.3</f>
        <v>0.12</v>
      </c>
      <c r="D21" s="66">
        <f aca="true" t="shared" si="1" ref="D21:D32">G21*0.55</f>
        <v>0.22000000000000003</v>
      </c>
      <c r="E21" s="66">
        <f aca="true" t="shared" si="2" ref="E21:E32">G21*0.75</f>
        <v>0.30000000000000004</v>
      </c>
      <c r="F21" s="66">
        <f aca="true" t="shared" si="3" ref="F21:F32">G21*0.9</f>
        <v>0.36000000000000004</v>
      </c>
      <c r="G21" s="67">
        <v>0.4</v>
      </c>
      <c r="H21" s="68"/>
      <c r="I21" s="64">
        <f aca="true" t="shared" si="4" ref="I21:I32">$B21*C21</f>
        <v>0.137026941362916</v>
      </c>
      <c r="J21" s="63">
        <f aca="true" t="shared" si="5" ref="J21:J32">$B21*D21</f>
        <v>0.251216059165346</v>
      </c>
      <c r="K21" s="63">
        <f aca="true" t="shared" si="6" ref="K21:K32">$B21*E21</f>
        <v>0.34256735340729005</v>
      </c>
      <c r="L21" s="63">
        <f aca="true" t="shared" si="7" ref="L21:L32">$B21*F21</f>
        <v>0.411080824088748</v>
      </c>
      <c r="M21" s="65">
        <f aca="true" t="shared" si="8" ref="M21:M32">$B21*G21</f>
        <v>0.45675647120972</v>
      </c>
    </row>
    <row r="22" spans="1:13" s="55" customFormat="1" ht="18" customHeight="1">
      <c r="A22" s="12" t="s">
        <v>31</v>
      </c>
      <c r="B22" s="66">
        <v>2.534299298166176</v>
      </c>
      <c r="C22" s="66">
        <f t="shared" si="0"/>
        <v>0.12117241379310342</v>
      </c>
      <c r="D22" s="66">
        <f t="shared" si="1"/>
        <v>0.2221494252873563</v>
      </c>
      <c r="E22" s="66">
        <f t="shared" si="2"/>
        <v>0.30293103448275854</v>
      </c>
      <c r="F22" s="66">
        <f t="shared" si="3"/>
        <v>0.3635172413793103</v>
      </c>
      <c r="G22" s="67">
        <v>0.4039080459770114</v>
      </c>
      <c r="H22" s="68"/>
      <c r="I22" s="69">
        <f t="shared" si="4"/>
        <v>0.3070871632329635</v>
      </c>
      <c r="J22" s="66">
        <f t="shared" si="5"/>
        <v>0.5629931325937664</v>
      </c>
      <c r="K22" s="66">
        <f t="shared" si="6"/>
        <v>0.7677179080824087</v>
      </c>
      <c r="L22" s="66">
        <f t="shared" si="7"/>
        <v>0.9212614896988905</v>
      </c>
      <c r="M22" s="70">
        <f t="shared" si="8"/>
        <v>1.0236238774432116</v>
      </c>
    </row>
    <row r="23" spans="1:13" s="55" customFormat="1" ht="18" customHeight="1">
      <c r="A23" s="12" t="s">
        <v>33</v>
      </c>
      <c r="B23" s="66">
        <v>3.9398158629537394</v>
      </c>
      <c r="C23" s="66">
        <f t="shared" si="0"/>
        <v>0.1954376906166456</v>
      </c>
      <c r="D23" s="66">
        <f t="shared" si="1"/>
        <v>0.35830243279718366</v>
      </c>
      <c r="E23" s="66">
        <f t="shared" si="2"/>
        <v>0.488594226541614</v>
      </c>
      <c r="F23" s="66">
        <f t="shared" si="3"/>
        <v>0.5863130718499369</v>
      </c>
      <c r="G23" s="67">
        <v>0.651458968722152</v>
      </c>
      <c r="H23" s="68"/>
      <c r="I23" s="69">
        <f t="shared" si="4"/>
        <v>0.7699885137105055</v>
      </c>
      <c r="J23" s="66">
        <f t="shared" si="5"/>
        <v>1.4116456084692603</v>
      </c>
      <c r="K23" s="66">
        <f t="shared" si="6"/>
        <v>1.9249712842762638</v>
      </c>
      <c r="L23" s="66">
        <f t="shared" si="7"/>
        <v>2.309965541131517</v>
      </c>
      <c r="M23" s="70">
        <f t="shared" si="8"/>
        <v>2.5666283790350186</v>
      </c>
    </row>
    <row r="24" spans="1:14" s="55" customFormat="1" ht="18" customHeight="1">
      <c r="A24" s="12" t="s">
        <v>35</v>
      </c>
      <c r="B24" s="66">
        <v>5.858018262772621</v>
      </c>
      <c r="C24" s="66">
        <f t="shared" si="0"/>
        <v>0.23782068639794574</v>
      </c>
      <c r="D24" s="66">
        <f t="shared" si="1"/>
        <v>0.43600459172956724</v>
      </c>
      <c r="E24" s="66">
        <f t="shared" si="2"/>
        <v>0.5945517159948643</v>
      </c>
      <c r="F24" s="66">
        <f t="shared" si="3"/>
        <v>0.7134620591938372</v>
      </c>
      <c r="G24" s="67">
        <v>0.7927356213264858</v>
      </c>
      <c r="H24" s="68"/>
      <c r="I24" s="69">
        <f t="shared" si="4"/>
        <v>1.3931579241842864</v>
      </c>
      <c r="J24" s="66">
        <f t="shared" si="5"/>
        <v>2.5541228610045255</v>
      </c>
      <c r="K24" s="66">
        <f t="shared" si="6"/>
        <v>3.482894810460716</v>
      </c>
      <c r="L24" s="66">
        <f t="shared" si="7"/>
        <v>4.179473772552859</v>
      </c>
      <c r="M24" s="70">
        <f t="shared" si="8"/>
        <v>4.643859747280954</v>
      </c>
      <c r="N24" s="35"/>
    </row>
    <row r="25" spans="1:13" s="55" customFormat="1" ht="18" customHeight="1">
      <c r="A25" s="12" t="s">
        <v>37</v>
      </c>
      <c r="B25" s="66">
        <v>7.66261414232888</v>
      </c>
      <c r="C25" s="66">
        <f t="shared" si="0"/>
        <v>0.27982556710627016</v>
      </c>
      <c r="D25" s="66">
        <f t="shared" si="1"/>
        <v>0.5130135396948287</v>
      </c>
      <c r="E25" s="66">
        <f t="shared" si="2"/>
        <v>0.6995639177656754</v>
      </c>
      <c r="F25" s="66">
        <f t="shared" si="3"/>
        <v>0.8394767013188105</v>
      </c>
      <c r="G25" s="67">
        <v>0.9327518903542339</v>
      </c>
      <c r="H25" s="68"/>
      <c r="I25" s="69">
        <f t="shared" si="4"/>
        <v>2.144195347893705</v>
      </c>
      <c r="J25" s="66">
        <f t="shared" si="5"/>
        <v>3.931024804471792</v>
      </c>
      <c r="K25" s="66">
        <f t="shared" si="6"/>
        <v>5.360488369734262</v>
      </c>
      <c r="L25" s="66">
        <f t="shared" si="7"/>
        <v>6.432586043681114</v>
      </c>
      <c r="M25" s="70">
        <f t="shared" si="8"/>
        <v>7.147317826312349</v>
      </c>
    </row>
    <row r="26" spans="1:13" s="55" customFormat="1" ht="18" customHeight="1">
      <c r="A26" s="12" t="s">
        <v>39</v>
      </c>
      <c r="B26" s="66">
        <v>8.133061655724095</v>
      </c>
      <c r="C26" s="66">
        <f t="shared" si="0"/>
        <v>0.30820236423478664</v>
      </c>
      <c r="D26" s="66">
        <f t="shared" si="1"/>
        <v>0.5650376677637755</v>
      </c>
      <c r="E26" s="66">
        <f t="shared" si="2"/>
        <v>0.7705059105869666</v>
      </c>
      <c r="F26" s="66">
        <f t="shared" si="3"/>
        <v>0.9246070927043599</v>
      </c>
      <c r="G26" s="67">
        <v>1.0273412141159555</v>
      </c>
      <c r="H26" s="68"/>
      <c r="I26" s="69">
        <f t="shared" si="4"/>
        <v>2.5066288307614544</v>
      </c>
      <c r="J26" s="66">
        <f t="shared" si="5"/>
        <v>4.595486189729333</v>
      </c>
      <c r="K26" s="66">
        <f t="shared" si="6"/>
        <v>6.266572076903636</v>
      </c>
      <c r="L26" s="66">
        <f t="shared" si="7"/>
        <v>7.519886492284363</v>
      </c>
      <c r="M26" s="70">
        <f t="shared" si="8"/>
        <v>8.355429435871516</v>
      </c>
    </row>
    <row r="27" spans="1:13" s="55" customFormat="1" ht="18" customHeight="1">
      <c r="A27" s="12" t="s">
        <v>41</v>
      </c>
      <c r="B27" s="66">
        <v>8.329688325409403</v>
      </c>
      <c r="C27" s="66">
        <f t="shared" si="0"/>
        <v>0.32262255891986663</v>
      </c>
      <c r="D27" s="66">
        <f t="shared" si="1"/>
        <v>0.5914746913530889</v>
      </c>
      <c r="E27" s="66">
        <f t="shared" si="2"/>
        <v>0.8065563972996665</v>
      </c>
      <c r="F27" s="66">
        <f t="shared" si="3"/>
        <v>0.9678676767596</v>
      </c>
      <c r="G27" s="67">
        <v>1.0754085297328888</v>
      </c>
      <c r="H27" s="68"/>
      <c r="I27" s="69">
        <f t="shared" si="4"/>
        <v>2.6873453625485206</v>
      </c>
      <c r="J27" s="66">
        <f t="shared" si="5"/>
        <v>4.926799831338955</v>
      </c>
      <c r="K27" s="66">
        <f t="shared" si="6"/>
        <v>6.718363406371301</v>
      </c>
      <c r="L27" s="66">
        <f t="shared" si="7"/>
        <v>8.062036087645561</v>
      </c>
      <c r="M27" s="70">
        <f t="shared" si="8"/>
        <v>8.957817875161735</v>
      </c>
    </row>
    <row r="28" spans="1:14" s="55" customFormat="1" ht="18" customHeight="1">
      <c r="A28" s="12" t="s">
        <v>43</v>
      </c>
      <c r="B28" s="66">
        <v>7.415010187910347</v>
      </c>
      <c r="C28" s="66">
        <f t="shared" si="0"/>
        <v>0.3230264320975962</v>
      </c>
      <c r="D28" s="66">
        <f t="shared" si="1"/>
        <v>0.5922151255122597</v>
      </c>
      <c r="E28" s="66">
        <f t="shared" si="2"/>
        <v>0.8075660802439906</v>
      </c>
      <c r="F28" s="66">
        <f t="shared" si="3"/>
        <v>0.9690792962927887</v>
      </c>
      <c r="G28" s="67">
        <v>1.076754773658654</v>
      </c>
      <c r="H28" s="68"/>
      <c r="I28" s="69">
        <f t="shared" si="4"/>
        <v>2.3952442849680056</v>
      </c>
      <c r="J28" s="66">
        <f t="shared" si="5"/>
        <v>4.391281189108011</v>
      </c>
      <c r="K28" s="66">
        <f t="shared" si="6"/>
        <v>5.988110712420015</v>
      </c>
      <c r="L28" s="66">
        <f t="shared" si="7"/>
        <v>7.1857328549040185</v>
      </c>
      <c r="M28" s="70">
        <f t="shared" si="8"/>
        <v>7.98414761656002</v>
      </c>
      <c r="N28" s="35"/>
    </row>
    <row r="29" spans="1:13" s="55" customFormat="1" ht="18" customHeight="1">
      <c r="A29" s="12" t="s">
        <v>45</v>
      </c>
      <c r="B29" s="66">
        <v>5.741498754810959</v>
      </c>
      <c r="C29" s="66">
        <f t="shared" si="0"/>
        <v>0.30694242819265255</v>
      </c>
      <c r="D29" s="66">
        <f t="shared" si="1"/>
        <v>0.5627277850198631</v>
      </c>
      <c r="E29" s="66">
        <f t="shared" si="2"/>
        <v>0.7673560704816315</v>
      </c>
      <c r="F29" s="66">
        <f t="shared" si="3"/>
        <v>0.9208272845779578</v>
      </c>
      <c r="G29" s="67">
        <v>1.023141427308842</v>
      </c>
      <c r="H29" s="68"/>
      <c r="I29" s="69">
        <f t="shared" si="4"/>
        <v>1.7623095692667667</v>
      </c>
      <c r="J29" s="66">
        <f t="shared" si="5"/>
        <v>3.2309008769890726</v>
      </c>
      <c r="K29" s="66">
        <f t="shared" si="6"/>
        <v>4.405773923166917</v>
      </c>
      <c r="L29" s="66">
        <f t="shared" si="7"/>
        <v>5.286928707800301</v>
      </c>
      <c r="M29" s="70">
        <f t="shared" si="8"/>
        <v>5.874365230889223</v>
      </c>
    </row>
    <row r="30" spans="1:13" s="55" customFormat="1" ht="18" customHeight="1">
      <c r="A30" s="12" t="s">
        <v>47</v>
      </c>
      <c r="B30" s="66">
        <v>3.9864236661384043</v>
      </c>
      <c r="C30" s="66">
        <f t="shared" si="0"/>
        <v>0.26271102206552766</v>
      </c>
      <c r="D30" s="66">
        <f t="shared" si="1"/>
        <v>0.48163687378680076</v>
      </c>
      <c r="E30" s="66">
        <f t="shared" si="2"/>
        <v>0.6567775551638191</v>
      </c>
      <c r="F30" s="66">
        <f t="shared" si="3"/>
        <v>0.788133066196583</v>
      </c>
      <c r="G30" s="67">
        <v>0.8757034068850922</v>
      </c>
      <c r="H30" s="68"/>
      <c r="I30" s="69">
        <f t="shared" si="4"/>
        <v>1.047277435717428</v>
      </c>
      <c r="J30" s="66">
        <f t="shared" si="5"/>
        <v>1.9200086321486183</v>
      </c>
      <c r="K30" s="66">
        <f t="shared" si="6"/>
        <v>2.6181935892935697</v>
      </c>
      <c r="L30" s="66">
        <f t="shared" si="7"/>
        <v>3.141832307152284</v>
      </c>
      <c r="M30" s="70">
        <f t="shared" si="8"/>
        <v>3.49092478572476</v>
      </c>
    </row>
    <row r="31" spans="1:13" s="55" customFormat="1" ht="18" customHeight="1">
      <c r="A31" s="12" t="s">
        <v>49</v>
      </c>
      <c r="B31" s="66">
        <v>2.055112821673836</v>
      </c>
      <c r="C31" s="66">
        <f t="shared" si="0"/>
        <v>0.19286821070789512</v>
      </c>
      <c r="D31" s="66">
        <f t="shared" si="1"/>
        <v>0.3535917196311411</v>
      </c>
      <c r="E31" s="66">
        <f t="shared" si="2"/>
        <v>0.4821705267697378</v>
      </c>
      <c r="F31" s="66">
        <f t="shared" si="3"/>
        <v>0.5786046321236854</v>
      </c>
      <c r="G31" s="67">
        <v>0.6428940356929838</v>
      </c>
      <c r="H31" s="68"/>
      <c r="I31" s="69">
        <f t="shared" si="4"/>
        <v>0.39636593271908627</v>
      </c>
      <c r="J31" s="66">
        <f t="shared" si="5"/>
        <v>0.7266708766516583</v>
      </c>
      <c r="K31" s="66">
        <f t="shared" si="6"/>
        <v>0.9909148317977157</v>
      </c>
      <c r="L31" s="66">
        <f t="shared" si="7"/>
        <v>1.1890977981572588</v>
      </c>
      <c r="M31" s="70">
        <f t="shared" si="8"/>
        <v>1.3212197757302877</v>
      </c>
    </row>
    <row r="32" spans="1:13" s="55" customFormat="1" ht="18" customHeight="1" thickBot="1">
      <c r="A32" s="60" t="s">
        <v>51</v>
      </c>
      <c r="B32" s="71">
        <v>1.1</v>
      </c>
      <c r="C32" s="71">
        <f t="shared" si="0"/>
        <v>0.12818181818181815</v>
      </c>
      <c r="D32" s="71">
        <f t="shared" si="1"/>
        <v>0.235</v>
      </c>
      <c r="E32" s="71">
        <f t="shared" si="2"/>
        <v>0.3204545454545454</v>
      </c>
      <c r="F32" s="71">
        <f t="shared" si="3"/>
        <v>0.38454545454545447</v>
      </c>
      <c r="G32" s="72">
        <v>0.4272727272727272</v>
      </c>
      <c r="H32" s="73"/>
      <c r="I32" s="74">
        <f t="shared" si="4"/>
        <v>0.141</v>
      </c>
      <c r="J32" s="71">
        <f t="shared" si="5"/>
        <v>0.2585</v>
      </c>
      <c r="K32" s="71">
        <f t="shared" si="6"/>
        <v>0.3524999999999999</v>
      </c>
      <c r="L32" s="71">
        <f t="shared" si="7"/>
        <v>0.42299999999999993</v>
      </c>
      <c r="M32" s="62">
        <f t="shared" si="8"/>
        <v>0.47</v>
      </c>
    </row>
    <row r="33" spans="1:14" s="55" customFormat="1" ht="18" customHeight="1">
      <c r="A33" s="75" t="s">
        <v>53</v>
      </c>
      <c r="B33" s="76">
        <f>SUM(B21:B32)</f>
        <v>57.89743415591276</v>
      </c>
      <c r="C33" s="77"/>
      <c r="D33" s="77"/>
      <c r="E33" s="77"/>
      <c r="F33" s="77"/>
      <c r="G33" s="78"/>
      <c r="H33" s="79"/>
      <c r="I33" s="80">
        <f>SUM(I21:I32)</f>
        <v>15.687627306365636</v>
      </c>
      <c r="J33" s="80">
        <f>SUM(J21:J32)</f>
        <v>28.760650061670336</v>
      </c>
      <c r="K33" s="80">
        <f>SUM(K21:K32)</f>
        <v>39.219068265914096</v>
      </c>
      <c r="L33" s="80">
        <f>SUM(L21:L32)</f>
        <v>47.06288191909692</v>
      </c>
      <c r="M33" s="80">
        <f>SUM(M21:M32)</f>
        <v>52.292091021218795</v>
      </c>
      <c r="N33" s="35"/>
    </row>
    <row r="38" ht="12.75">
      <c r="C38" s="81"/>
    </row>
    <row r="39" ht="12.75">
      <c r="C39" s="81"/>
    </row>
    <row r="40" ht="12.75">
      <c r="C40" s="81"/>
    </row>
  </sheetData>
  <mergeCells count="3">
    <mergeCell ref="D1:F1"/>
    <mergeCell ref="I19:M19"/>
    <mergeCell ref="A2:A3"/>
  </mergeCells>
  <printOptions/>
  <pageMargins left="0.49" right="0.18" top="0.23" bottom="0.21" header="0.21" footer="0.18"/>
  <pageSetup fitToHeight="1" fitToWidth="1" horizontalDpi="600" verticalDpi="600" orientation="landscape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workbookViewId="0" topLeftCell="A7">
      <selection activeCell="F18" sqref="F18"/>
    </sheetView>
  </sheetViews>
  <sheetFormatPr defaultColWidth="9.140625" defaultRowHeight="12.75"/>
  <cols>
    <col min="1" max="1" width="15.00390625" style="0" customWidth="1"/>
    <col min="2" max="2" width="9.28125" style="0" customWidth="1"/>
    <col min="3" max="3" width="9.28125" style="55" customWidth="1"/>
    <col min="4" max="6" width="9.28125" style="0" customWidth="1"/>
    <col min="7" max="7" width="8.7109375" style="0" customWidth="1"/>
    <col min="8" max="8" width="0.5625" style="0" customWidth="1"/>
    <col min="9" max="9" width="0.13671875" style="0" hidden="1" customWidth="1"/>
    <col min="10" max="11" width="13.140625" style="0" hidden="1" customWidth="1"/>
    <col min="12" max="12" width="13.140625" style="0" customWidth="1"/>
    <col min="13" max="13" width="11.8515625" style="0" customWidth="1"/>
    <col min="14" max="14" width="1.57421875" style="0" customWidth="1"/>
    <col min="15" max="18" width="11.00390625" style="0" customWidth="1"/>
    <col min="19" max="19" width="10.7109375" style="0" bestFit="1" customWidth="1"/>
  </cols>
  <sheetData>
    <row r="1" spans="1:8" ht="27.75" customHeight="1" thickBot="1">
      <c r="A1" s="37"/>
      <c r="B1" s="37"/>
      <c r="C1" s="125" t="s">
        <v>19</v>
      </c>
      <c r="D1" s="125"/>
      <c r="E1" s="125"/>
      <c r="F1" s="37"/>
      <c r="G1" s="37"/>
      <c r="H1" s="37"/>
    </row>
    <row r="2" spans="1:8" ht="27" customHeight="1">
      <c r="A2" s="37"/>
      <c r="B2" s="38" t="s">
        <v>20</v>
      </c>
      <c r="C2" s="39" t="s">
        <v>21</v>
      </c>
      <c r="D2" s="40" t="s">
        <v>22</v>
      </c>
      <c r="E2" s="41" t="s">
        <v>23</v>
      </c>
      <c r="F2" s="37"/>
      <c r="G2" s="37"/>
      <c r="H2" s="37"/>
    </row>
    <row r="3" spans="1:8" ht="16.5" customHeight="1">
      <c r="A3" s="37"/>
      <c r="B3" s="42" t="s">
        <v>24</v>
      </c>
      <c r="C3" s="43" t="s">
        <v>25</v>
      </c>
      <c r="D3" s="44" t="s">
        <v>26</v>
      </c>
      <c r="E3" s="45" t="s">
        <v>27</v>
      </c>
      <c r="F3" s="37"/>
      <c r="G3" s="37"/>
      <c r="H3" s="37"/>
    </row>
    <row r="4" spans="1:13" ht="16.5" customHeight="1">
      <c r="A4" s="46" t="s">
        <v>29</v>
      </c>
      <c r="B4" s="47">
        <v>1.1418911780243</v>
      </c>
      <c r="C4" s="36">
        <v>0.34256735340728994</v>
      </c>
      <c r="D4" s="36">
        <v>0.45675647120971996</v>
      </c>
      <c r="E4" s="36">
        <v>1.1418911780243</v>
      </c>
      <c r="F4" s="37"/>
      <c r="G4" s="37"/>
      <c r="H4" s="37"/>
      <c r="I4" s="37"/>
      <c r="J4" s="37"/>
      <c r="K4" s="37"/>
      <c r="L4" s="37"/>
      <c r="M4" s="37"/>
    </row>
    <row r="5" spans="1:13" ht="16.5" customHeight="1">
      <c r="A5" s="46" t="s">
        <v>31</v>
      </c>
      <c r="B5" s="47">
        <v>2.534299298166176</v>
      </c>
      <c r="C5" s="36">
        <v>0.8051556259904912</v>
      </c>
      <c r="D5" s="36">
        <v>1.0236238774432116</v>
      </c>
      <c r="E5" s="36">
        <v>2.54330307832685</v>
      </c>
      <c r="F5" s="37"/>
      <c r="G5" s="37"/>
      <c r="H5" s="37"/>
      <c r="I5" s="37"/>
      <c r="J5" s="37"/>
      <c r="K5" s="37"/>
      <c r="L5" s="37"/>
      <c r="M5" s="37"/>
    </row>
    <row r="6" spans="1:13" ht="16.5" customHeight="1">
      <c r="A6" s="46" t="s">
        <v>33</v>
      </c>
      <c r="B6" s="47">
        <v>3.9398158629537394</v>
      </c>
      <c r="C6" s="36">
        <v>2.3869643925025676</v>
      </c>
      <c r="D6" s="36">
        <v>2.5666283790350186</v>
      </c>
      <c r="E6" s="36">
        <v>4.145109045044642</v>
      </c>
      <c r="F6" s="37"/>
      <c r="G6" s="37"/>
      <c r="H6" s="37"/>
      <c r="I6" s="37"/>
      <c r="J6" s="37"/>
      <c r="K6" s="37"/>
      <c r="L6" s="37"/>
      <c r="M6" s="37"/>
    </row>
    <row r="7" spans="1:13" ht="16.5" customHeight="1">
      <c r="A7" s="46" t="s">
        <v>35</v>
      </c>
      <c r="B7" s="47">
        <v>5.858018262772621</v>
      </c>
      <c r="C7" s="36">
        <v>4.318789564971286</v>
      </c>
      <c r="D7" s="36">
        <v>4.643859747280954</v>
      </c>
      <c r="E7" s="36">
        <v>6.491450328517193</v>
      </c>
      <c r="F7" s="37"/>
      <c r="G7" s="37"/>
      <c r="H7" s="37"/>
      <c r="I7" s="37"/>
      <c r="J7" s="37"/>
      <c r="K7" s="37"/>
      <c r="L7" s="37"/>
      <c r="M7" s="37"/>
    </row>
    <row r="8" spans="1:13" ht="16.5" customHeight="1" thickBot="1">
      <c r="A8" s="46" t="s">
        <v>37</v>
      </c>
      <c r="B8" s="47">
        <v>7.66261414232888</v>
      </c>
      <c r="C8" s="36">
        <v>6.647005578470484</v>
      </c>
      <c r="D8" s="36">
        <v>7.147317826312349</v>
      </c>
      <c r="E8" s="36">
        <v>8.857700216510187</v>
      </c>
      <c r="F8" s="37"/>
      <c r="G8" s="37"/>
      <c r="H8" s="37"/>
      <c r="I8" s="37"/>
      <c r="J8" s="37"/>
      <c r="K8" s="37"/>
      <c r="L8" s="37"/>
      <c r="M8" s="37"/>
    </row>
    <row r="9" spans="1:19" ht="16.5" customHeight="1">
      <c r="A9" s="46" t="s">
        <v>39</v>
      </c>
      <c r="B9" s="47">
        <v>8.133061655724095</v>
      </c>
      <c r="C9" s="36">
        <v>7.77054937536051</v>
      </c>
      <c r="D9" s="36">
        <v>8.355429435871516</v>
      </c>
      <c r="E9" s="36">
        <v>9.384301910450878</v>
      </c>
      <c r="F9" s="37"/>
      <c r="G9" s="37"/>
      <c r="H9" s="37"/>
      <c r="I9" s="37"/>
      <c r="J9" s="37"/>
      <c r="K9" s="37"/>
      <c r="L9" s="37"/>
      <c r="M9" s="37"/>
      <c r="P9" s="83" t="s">
        <v>68</v>
      </c>
      <c r="Q9" s="84">
        <v>24</v>
      </c>
      <c r="R9" s="136" t="s">
        <v>69</v>
      </c>
      <c r="S9" s="137"/>
    </row>
    <row r="10" spans="1:19" ht="16.5" customHeight="1">
      <c r="A10" s="46" t="s">
        <v>41</v>
      </c>
      <c r="B10" s="47">
        <v>8.329688325409403</v>
      </c>
      <c r="C10" s="36">
        <v>8.330770623900413</v>
      </c>
      <c r="D10" s="36">
        <v>8.957817875161735</v>
      </c>
      <c r="E10" s="36">
        <v>9.317157543987971</v>
      </c>
      <c r="F10" s="37"/>
      <c r="G10" s="37"/>
      <c r="H10" s="37"/>
      <c r="I10" s="37"/>
      <c r="J10" s="37"/>
      <c r="K10" s="37"/>
      <c r="L10" s="37"/>
      <c r="M10" s="37"/>
      <c r="P10" s="83" t="s">
        <v>70</v>
      </c>
      <c r="Q10" s="85">
        <v>21</v>
      </c>
      <c r="R10" s="138"/>
      <c r="S10" s="139"/>
    </row>
    <row r="11" spans="1:19" ht="16.5" customHeight="1">
      <c r="A11" s="46" t="s">
        <v>43</v>
      </c>
      <c r="B11" s="47">
        <v>7.415010187910347</v>
      </c>
      <c r="C11" s="36">
        <v>7.406657283400816</v>
      </c>
      <c r="D11" s="36">
        <v>7.964147616560019</v>
      </c>
      <c r="E11" s="36">
        <v>6.028937816013885</v>
      </c>
      <c r="F11" s="37"/>
      <c r="G11" s="37"/>
      <c r="H11" s="37"/>
      <c r="I11" s="37"/>
      <c r="J11" s="37"/>
      <c r="K11" s="37"/>
      <c r="L11" s="37"/>
      <c r="M11" s="37"/>
      <c r="P11" s="83" t="s">
        <v>71</v>
      </c>
      <c r="Q11" s="85">
        <f>Q9*Q10</f>
        <v>504</v>
      </c>
      <c r="R11" s="138"/>
      <c r="S11" s="139"/>
    </row>
    <row r="12" spans="1:19" ht="16.5" customHeight="1">
      <c r="A12" s="46" t="s">
        <v>45</v>
      </c>
      <c r="B12" s="47">
        <v>5.741498754810959</v>
      </c>
      <c r="C12" s="36">
        <v>5.463159664726976</v>
      </c>
      <c r="D12" s="36">
        <v>5.8743652308892225</v>
      </c>
      <c r="E12" s="36">
        <v>6.366153253009561</v>
      </c>
      <c r="F12" s="37"/>
      <c r="G12" s="37"/>
      <c r="H12" s="37"/>
      <c r="I12" s="37"/>
      <c r="J12" s="37"/>
      <c r="K12" s="37"/>
      <c r="L12" s="37"/>
      <c r="M12" s="37"/>
      <c r="P12" s="83" t="s">
        <v>72</v>
      </c>
      <c r="Q12" s="86" t="s">
        <v>73</v>
      </c>
      <c r="R12" s="87"/>
      <c r="S12" s="88"/>
    </row>
    <row r="13" spans="1:19" ht="16.5" customHeight="1">
      <c r="A13" s="46" t="s">
        <v>47</v>
      </c>
      <c r="B13" s="47">
        <v>3.9864236661384043</v>
      </c>
      <c r="C13" s="36">
        <v>3.246560050724027</v>
      </c>
      <c r="D13" s="36">
        <v>3.49092478572476</v>
      </c>
      <c r="E13" s="36">
        <v>4.266839552762488</v>
      </c>
      <c r="F13" s="37"/>
      <c r="G13" s="37"/>
      <c r="H13" s="37"/>
      <c r="I13" s="37"/>
      <c r="J13" s="37"/>
      <c r="K13" s="37"/>
      <c r="L13" s="37"/>
      <c r="M13" s="37"/>
      <c r="P13" s="83" t="s">
        <v>74</v>
      </c>
      <c r="Q13" s="85">
        <v>2</v>
      </c>
      <c r="R13" s="87"/>
      <c r="S13" s="88"/>
    </row>
    <row r="14" spans="1:19" ht="16.5" customHeight="1" thickBot="1">
      <c r="A14" s="46" t="s">
        <v>49</v>
      </c>
      <c r="B14" s="47">
        <v>2.055112821673836</v>
      </c>
      <c r="C14" s="36">
        <v>1.228734391429168</v>
      </c>
      <c r="D14" s="36">
        <v>1.3212197757302877</v>
      </c>
      <c r="E14" s="36">
        <v>2.0912020152506607</v>
      </c>
      <c r="F14" s="37"/>
      <c r="G14" s="37"/>
      <c r="H14" s="37"/>
      <c r="I14" s="37"/>
      <c r="J14" s="37"/>
      <c r="K14" s="37"/>
      <c r="L14" s="37"/>
      <c r="M14" s="37"/>
      <c r="P14" s="83" t="s">
        <v>75</v>
      </c>
      <c r="Q14" s="89">
        <v>12</v>
      </c>
      <c r="R14" s="90"/>
      <c r="S14" s="91"/>
    </row>
    <row r="15" spans="1:17" ht="16.5" customHeight="1" thickBot="1">
      <c r="A15" s="46" t="s">
        <v>51</v>
      </c>
      <c r="B15" s="47">
        <v>1.1</v>
      </c>
      <c r="C15" s="36">
        <v>0.3401204437400951</v>
      </c>
      <c r="D15" s="36">
        <v>0.47</v>
      </c>
      <c r="E15" s="36">
        <v>1.0317802430005283</v>
      </c>
      <c r="F15" s="37"/>
      <c r="G15" s="37"/>
      <c r="H15" s="37"/>
      <c r="I15" s="37"/>
      <c r="J15" s="37"/>
      <c r="K15" s="37"/>
      <c r="L15" s="37"/>
      <c r="M15" s="37"/>
      <c r="P15" s="83" t="s">
        <v>76</v>
      </c>
      <c r="Q15" s="37">
        <f>21.4</f>
        <v>21.4</v>
      </c>
    </row>
    <row r="16" spans="1:17" ht="18.75" customHeight="1" thickBot="1">
      <c r="A16" s="48" t="s">
        <v>53</v>
      </c>
      <c r="B16" s="49">
        <f>SUM(B4:B15)</f>
        <v>57.89743415591276</v>
      </c>
      <c r="C16" s="50">
        <f>SUM(C4:C15)</f>
        <v>48.28703434862413</v>
      </c>
      <c r="D16" s="51">
        <f>SUM(D4:D15)</f>
        <v>52.27209102121879</v>
      </c>
      <c r="E16" s="52">
        <f>SUM(E4:E15)</f>
        <v>61.665826180899145</v>
      </c>
      <c r="F16" s="37"/>
      <c r="G16" s="37"/>
      <c r="H16" s="37"/>
      <c r="I16" s="37"/>
      <c r="J16" s="37"/>
      <c r="K16" s="37"/>
      <c r="L16" s="37"/>
      <c r="M16" s="37"/>
      <c r="P16" s="83" t="s">
        <v>77</v>
      </c>
      <c r="Q16" s="36">
        <f>Q15*24/7.48*12/Q11</f>
        <v>1.634835752482811</v>
      </c>
    </row>
    <row r="17" spans="1:17" ht="18.75" customHeight="1">
      <c r="A17" s="37"/>
      <c r="B17" s="37"/>
      <c r="C17" s="37"/>
      <c r="D17" s="37"/>
      <c r="E17" s="37"/>
      <c r="F17" s="37"/>
      <c r="G17" s="37"/>
      <c r="H17" s="37"/>
      <c r="P17" s="83" t="s">
        <v>78</v>
      </c>
      <c r="Q17" s="92">
        <f>(Q14/2)^2*3.1415*Q13/Q11</f>
        <v>0.44878571428571434</v>
      </c>
    </row>
    <row r="18" spans="1:17" s="55" customFormat="1" ht="15.75" thickBot="1">
      <c r="A18" s="53"/>
      <c r="B18" s="54"/>
      <c r="C18" s="3"/>
      <c r="D18" s="3"/>
      <c r="E18" s="3"/>
      <c r="F18" s="3"/>
      <c r="G18" s="6"/>
      <c r="H18" s="5"/>
      <c r="I18" s="3"/>
      <c r="J18" s="3"/>
      <c r="K18" s="3"/>
      <c r="L18" s="3"/>
      <c r="M18" s="2"/>
      <c r="P18" s="83" t="s">
        <v>79</v>
      </c>
      <c r="Q18" s="36">
        <f>Q16/Q17</f>
        <v>3.642798111532604</v>
      </c>
    </row>
    <row r="19" spans="1:19" s="55" customFormat="1" ht="72.75" customHeight="1" thickBot="1">
      <c r="A19" s="56" t="s">
        <v>54</v>
      </c>
      <c r="B19" s="57" t="s">
        <v>55</v>
      </c>
      <c r="C19" s="93"/>
      <c r="D19" s="93"/>
      <c r="E19" s="93"/>
      <c r="F19" s="82" t="s">
        <v>80</v>
      </c>
      <c r="G19" s="94" t="s">
        <v>56</v>
      </c>
      <c r="H19" s="59"/>
      <c r="I19" s="130" t="s">
        <v>81</v>
      </c>
      <c r="J19" s="126"/>
      <c r="K19" s="126"/>
      <c r="L19" s="126"/>
      <c r="M19" s="131"/>
      <c r="O19" s="132" t="s">
        <v>88</v>
      </c>
      <c r="P19" s="133"/>
      <c r="Q19" s="133"/>
      <c r="R19" s="134"/>
      <c r="S19" s="135"/>
    </row>
    <row r="20" spans="1:19" s="55" customFormat="1" ht="48" customHeight="1" thickBot="1">
      <c r="A20" s="60" t="s">
        <v>57</v>
      </c>
      <c r="B20" s="17" t="s">
        <v>58</v>
      </c>
      <c r="C20" s="18" t="s">
        <v>4</v>
      </c>
      <c r="D20" s="18" t="s">
        <v>59</v>
      </c>
      <c r="E20" s="18" t="s">
        <v>5</v>
      </c>
      <c r="F20" s="95">
        <v>0.9</v>
      </c>
      <c r="G20" s="33" t="s">
        <v>61</v>
      </c>
      <c r="H20" s="61" t="s">
        <v>62</v>
      </c>
      <c r="I20" s="96" t="s">
        <v>63</v>
      </c>
      <c r="J20" s="96" t="s">
        <v>64</v>
      </c>
      <c r="K20" s="96" t="s">
        <v>65</v>
      </c>
      <c r="L20" s="96" t="s">
        <v>66</v>
      </c>
      <c r="M20" s="62" t="s">
        <v>13</v>
      </c>
      <c r="O20" s="97" t="s">
        <v>82</v>
      </c>
      <c r="P20" s="97" t="s">
        <v>83</v>
      </c>
      <c r="Q20" s="97" t="s">
        <v>84</v>
      </c>
      <c r="R20" s="98" t="s">
        <v>85</v>
      </c>
      <c r="S20" s="99" t="s">
        <v>86</v>
      </c>
    </row>
    <row r="21" spans="1:19" s="55" customFormat="1" ht="18" customHeight="1">
      <c r="A21" s="100" t="s">
        <v>29</v>
      </c>
      <c r="B21" s="63">
        <v>1.1418911780243</v>
      </c>
      <c r="C21" s="63">
        <f aca="true" t="shared" si="0" ref="C21:C32">G21*0.3</f>
        <v>0.12</v>
      </c>
      <c r="D21" s="63">
        <f aca="true" t="shared" si="1" ref="D21:D32">G21*0.55</f>
        <v>0.22000000000000003</v>
      </c>
      <c r="E21" s="63">
        <f aca="true" t="shared" si="2" ref="E21:E32">G21*0.75</f>
        <v>0.30000000000000004</v>
      </c>
      <c r="F21" s="63">
        <f aca="true" t="shared" si="3" ref="F21:F32">G21*F$20</f>
        <v>0.36000000000000004</v>
      </c>
      <c r="G21" s="101">
        <v>0.4</v>
      </c>
      <c r="H21" s="102"/>
      <c r="I21" s="64">
        <f aca="true" t="shared" si="4" ref="I21:I32">$B21*C21</f>
        <v>0.137026941362916</v>
      </c>
      <c r="J21" s="63">
        <f aca="true" t="shared" si="5" ref="J21:J32">$B21*D21</f>
        <v>0.251216059165346</v>
      </c>
      <c r="K21" s="63">
        <f aca="true" t="shared" si="6" ref="K21:K32">$B21*E21</f>
        <v>0.34256735340729005</v>
      </c>
      <c r="L21" s="63">
        <f aca="true" t="shared" si="7" ref="L21:L32">$B21*F21</f>
        <v>0.411080824088748</v>
      </c>
      <c r="M21" s="65">
        <f aca="true" t="shared" si="8" ref="M21:M32">$B21*G21</f>
        <v>0.45675647120972</v>
      </c>
      <c r="O21" s="103">
        <f aca="true" t="shared" si="9" ref="O21:O32">M21/Q$16</f>
        <v>0.27938982281005775</v>
      </c>
      <c r="P21" s="104">
        <f aca="true" t="shared" si="10" ref="P21:P32">O21*1.333</f>
        <v>0.372426633805807</v>
      </c>
      <c r="Q21" s="104">
        <f aca="true" t="shared" si="11" ref="Q21:Q32">O21*2</f>
        <v>0.5587796456201155</v>
      </c>
      <c r="R21" s="105">
        <v>1</v>
      </c>
      <c r="S21" s="106">
        <f>R21*Q$16</f>
        <v>1.634835752482811</v>
      </c>
    </row>
    <row r="22" spans="1:19" s="55" customFormat="1" ht="18" customHeight="1">
      <c r="A22" s="12" t="s">
        <v>31</v>
      </c>
      <c r="B22" s="66">
        <v>2.534299298166176</v>
      </c>
      <c r="C22" s="66">
        <f t="shared" si="0"/>
        <v>0.12</v>
      </c>
      <c r="D22" s="66">
        <f t="shared" si="1"/>
        <v>0.22000000000000003</v>
      </c>
      <c r="E22" s="66">
        <f t="shared" si="2"/>
        <v>0.30000000000000004</v>
      </c>
      <c r="F22" s="66">
        <f t="shared" si="3"/>
        <v>0.36000000000000004</v>
      </c>
      <c r="G22" s="67">
        <v>0.4</v>
      </c>
      <c r="H22" s="68"/>
      <c r="I22" s="69">
        <f t="shared" si="4"/>
        <v>0.3041159157799411</v>
      </c>
      <c r="J22" s="66">
        <f t="shared" si="5"/>
        <v>0.5575458455965588</v>
      </c>
      <c r="K22" s="66">
        <f t="shared" si="6"/>
        <v>0.7602897894498529</v>
      </c>
      <c r="L22" s="66">
        <f t="shared" si="7"/>
        <v>0.9123477473398235</v>
      </c>
      <c r="M22" s="70">
        <f t="shared" si="8"/>
        <v>1.0137197192664704</v>
      </c>
      <c r="O22" s="103">
        <f t="shared" si="9"/>
        <v>0.6200743516447711</v>
      </c>
      <c r="P22" s="104">
        <f t="shared" si="10"/>
        <v>0.8265591107424799</v>
      </c>
      <c r="Q22" s="104">
        <f t="shared" si="11"/>
        <v>1.2401487032895422</v>
      </c>
      <c r="R22" s="105"/>
      <c r="S22" s="107"/>
    </row>
    <row r="23" spans="1:19" s="55" customFormat="1" ht="18" customHeight="1">
      <c r="A23" s="12" t="s">
        <v>33</v>
      </c>
      <c r="B23" s="66">
        <v>3.9398158629537394</v>
      </c>
      <c r="C23" s="66">
        <f t="shared" si="0"/>
        <v>0.201</v>
      </c>
      <c r="D23" s="66">
        <f t="shared" si="1"/>
        <v>0.36850000000000005</v>
      </c>
      <c r="E23" s="66">
        <f t="shared" si="2"/>
        <v>0.5025000000000001</v>
      </c>
      <c r="F23" s="66">
        <f t="shared" si="3"/>
        <v>0.6030000000000001</v>
      </c>
      <c r="G23" s="67">
        <v>0.67</v>
      </c>
      <c r="H23" s="68"/>
      <c r="I23" s="69">
        <f t="shared" si="4"/>
        <v>0.7919029884537017</v>
      </c>
      <c r="J23" s="66">
        <f t="shared" si="5"/>
        <v>1.4518221454984532</v>
      </c>
      <c r="K23" s="66">
        <f t="shared" si="6"/>
        <v>1.9797574711342543</v>
      </c>
      <c r="L23" s="66">
        <f t="shared" si="7"/>
        <v>2.375708965361105</v>
      </c>
      <c r="M23" s="70">
        <f t="shared" si="8"/>
        <v>2.6396766281790054</v>
      </c>
      <c r="O23" s="103">
        <f t="shared" si="9"/>
        <v>1.6146433206945414</v>
      </c>
      <c r="P23" s="104">
        <f t="shared" si="10"/>
        <v>2.1523195464858236</v>
      </c>
      <c r="Q23" s="104">
        <f t="shared" si="11"/>
        <v>3.229286641389083</v>
      </c>
      <c r="R23" s="105">
        <v>2</v>
      </c>
      <c r="S23" s="106">
        <f aca="true" t="shared" si="12" ref="S23:S31">R23*Q$16</f>
        <v>3.269671504965622</v>
      </c>
    </row>
    <row r="24" spans="1:19" s="55" customFormat="1" ht="18" customHeight="1">
      <c r="A24" s="12" t="s">
        <v>35</v>
      </c>
      <c r="B24" s="66">
        <v>5.858018262772621</v>
      </c>
      <c r="C24" s="66">
        <f t="shared" si="0"/>
        <v>0.24899999999999997</v>
      </c>
      <c r="D24" s="66">
        <f t="shared" si="1"/>
        <v>0.4565</v>
      </c>
      <c r="E24" s="66">
        <f t="shared" si="2"/>
        <v>0.6224999999999999</v>
      </c>
      <c r="F24" s="66">
        <f t="shared" si="3"/>
        <v>0.747</v>
      </c>
      <c r="G24" s="67">
        <v>0.83</v>
      </c>
      <c r="H24" s="68"/>
      <c r="I24" s="69">
        <f t="shared" si="4"/>
        <v>1.4586465474303825</v>
      </c>
      <c r="J24" s="66">
        <f t="shared" si="5"/>
        <v>2.6741853369557016</v>
      </c>
      <c r="K24" s="66">
        <f t="shared" si="6"/>
        <v>3.6466163685759563</v>
      </c>
      <c r="L24" s="66">
        <f t="shared" si="7"/>
        <v>4.375939642291148</v>
      </c>
      <c r="M24" s="70">
        <f t="shared" si="8"/>
        <v>4.862155158101275</v>
      </c>
      <c r="N24" s="35"/>
      <c r="O24" s="103">
        <f t="shared" si="9"/>
        <v>2.974093972875967</v>
      </c>
      <c r="P24" s="104">
        <f t="shared" si="10"/>
        <v>3.9644672658436644</v>
      </c>
      <c r="Q24" s="104">
        <f t="shared" si="11"/>
        <v>5.948187945751934</v>
      </c>
      <c r="R24" s="105">
        <v>3</v>
      </c>
      <c r="S24" s="106">
        <f t="shared" si="12"/>
        <v>4.904507257448433</v>
      </c>
    </row>
    <row r="25" spans="1:19" s="55" customFormat="1" ht="18" customHeight="1">
      <c r="A25" s="12" t="s">
        <v>37</v>
      </c>
      <c r="B25" s="66">
        <v>7.66261414232888</v>
      </c>
      <c r="C25" s="66">
        <f t="shared" si="0"/>
        <v>0.285</v>
      </c>
      <c r="D25" s="66">
        <f t="shared" si="1"/>
        <v>0.5225</v>
      </c>
      <c r="E25" s="66">
        <f t="shared" si="2"/>
        <v>0.7124999999999999</v>
      </c>
      <c r="F25" s="66">
        <f t="shared" si="3"/>
        <v>0.855</v>
      </c>
      <c r="G25" s="67">
        <v>0.95</v>
      </c>
      <c r="H25" s="68"/>
      <c r="I25" s="69">
        <f t="shared" si="4"/>
        <v>2.1838450305637305</v>
      </c>
      <c r="J25" s="66">
        <f t="shared" si="5"/>
        <v>4.003715889366839</v>
      </c>
      <c r="K25" s="66">
        <f t="shared" si="6"/>
        <v>5.459612576409326</v>
      </c>
      <c r="L25" s="66">
        <f t="shared" si="7"/>
        <v>6.551535091691192</v>
      </c>
      <c r="M25" s="70">
        <f t="shared" si="8"/>
        <v>7.279483435212436</v>
      </c>
      <c r="O25" s="103">
        <f t="shared" si="9"/>
        <v>4.4527307554640565</v>
      </c>
      <c r="P25" s="104">
        <f t="shared" si="10"/>
        <v>5.935490097033587</v>
      </c>
      <c r="Q25" s="104">
        <f t="shared" si="11"/>
        <v>8.905461510928113</v>
      </c>
      <c r="R25" s="105">
        <v>4.5</v>
      </c>
      <c r="S25" s="106">
        <f t="shared" si="12"/>
        <v>7.3567608861726494</v>
      </c>
    </row>
    <row r="26" spans="1:19" s="55" customFormat="1" ht="18" customHeight="1">
      <c r="A26" s="12" t="s">
        <v>39</v>
      </c>
      <c r="B26" s="66">
        <v>8.133061655724095</v>
      </c>
      <c r="C26" s="66">
        <f t="shared" si="0"/>
        <v>0.312</v>
      </c>
      <c r="D26" s="66">
        <f t="shared" si="1"/>
        <v>0.5720000000000001</v>
      </c>
      <c r="E26" s="66">
        <f t="shared" si="2"/>
        <v>0.78</v>
      </c>
      <c r="F26" s="66">
        <f t="shared" si="3"/>
        <v>0.936</v>
      </c>
      <c r="G26" s="67">
        <v>1.04</v>
      </c>
      <c r="H26" s="68"/>
      <c r="I26" s="69">
        <f t="shared" si="4"/>
        <v>2.5375152365859175</v>
      </c>
      <c r="J26" s="66">
        <f t="shared" si="5"/>
        <v>4.652111267074183</v>
      </c>
      <c r="K26" s="66">
        <f t="shared" si="6"/>
        <v>6.343788091464795</v>
      </c>
      <c r="L26" s="66">
        <f t="shared" si="7"/>
        <v>7.612545709757754</v>
      </c>
      <c r="M26" s="70">
        <f t="shared" si="8"/>
        <v>8.45838412195306</v>
      </c>
      <c r="O26" s="103">
        <f t="shared" si="9"/>
        <v>5.173843371792784</v>
      </c>
      <c r="P26" s="104">
        <f t="shared" si="10"/>
        <v>6.896733214599781</v>
      </c>
      <c r="Q26" s="104">
        <f t="shared" si="11"/>
        <v>10.347686743585568</v>
      </c>
      <c r="R26" s="105">
        <v>5.5</v>
      </c>
      <c r="S26" s="106">
        <f t="shared" si="12"/>
        <v>8.99159663865546</v>
      </c>
    </row>
    <row r="27" spans="1:19" s="55" customFormat="1" ht="18" customHeight="1">
      <c r="A27" s="12" t="s">
        <v>41</v>
      </c>
      <c r="B27" s="66">
        <v>8.329688325409403</v>
      </c>
      <c r="C27" s="66">
        <f t="shared" si="0"/>
        <v>0.3226363636363636</v>
      </c>
      <c r="D27" s="66">
        <f t="shared" si="1"/>
        <v>0.5915</v>
      </c>
      <c r="E27" s="66">
        <f t="shared" si="2"/>
        <v>0.8065909090909091</v>
      </c>
      <c r="F27" s="66">
        <f t="shared" si="3"/>
        <v>0.9679090909090909</v>
      </c>
      <c r="G27" s="67">
        <v>1.0754545454545454</v>
      </c>
      <c r="H27" s="68"/>
      <c r="I27" s="69">
        <f t="shared" si="4"/>
        <v>2.687460351534361</v>
      </c>
      <c r="J27" s="66">
        <f t="shared" si="5"/>
        <v>4.927010644479663</v>
      </c>
      <c r="K27" s="66">
        <f t="shared" si="6"/>
        <v>6.718650878835903</v>
      </c>
      <c r="L27" s="66">
        <f t="shared" si="7"/>
        <v>8.062381054603083</v>
      </c>
      <c r="M27" s="70">
        <f t="shared" si="8"/>
        <v>8.958201171781203</v>
      </c>
      <c r="O27" s="103">
        <f t="shared" si="9"/>
        <v>5.479572585916634</v>
      </c>
      <c r="P27" s="104">
        <f t="shared" si="10"/>
        <v>7.304270257026873</v>
      </c>
      <c r="Q27" s="104">
        <f t="shared" si="11"/>
        <v>10.959145171833269</v>
      </c>
      <c r="R27" s="105">
        <v>6</v>
      </c>
      <c r="S27" s="106">
        <f t="shared" si="12"/>
        <v>9.809014514896866</v>
      </c>
    </row>
    <row r="28" spans="1:19" s="55" customFormat="1" ht="18" customHeight="1">
      <c r="A28" s="12" t="s">
        <v>43</v>
      </c>
      <c r="B28" s="66">
        <v>7.415010187910347</v>
      </c>
      <c r="C28" s="66">
        <f t="shared" si="0"/>
        <v>0.309</v>
      </c>
      <c r="D28" s="66">
        <f t="shared" si="1"/>
        <v>0.5665000000000001</v>
      </c>
      <c r="E28" s="66">
        <f t="shared" si="2"/>
        <v>0.7725</v>
      </c>
      <c r="F28" s="66">
        <f t="shared" si="3"/>
        <v>0.927</v>
      </c>
      <c r="G28" s="67">
        <v>1.03</v>
      </c>
      <c r="H28" s="68"/>
      <c r="I28" s="69">
        <f t="shared" si="4"/>
        <v>2.291238148064297</v>
      </c>
      <c r="J28" s="66">
        <f t="shared" si="5"/>
        <v>4.200603271451213</v>
      </c>
      <c r="K28" s="66">
        <f t="shared" si="6"/>
        <v>5.728095370160743</v>
      </c>
      <c r="L28" s="66">
        <f t="shared" si="7"/>
        <v>6.873714444192893</v>
      </c>
      <c r="M28" s="70">
        <f t="shared" si="8"/>
        <v>7.637460493547658</v>
      </c>
      <c r="N28" s="35"/>
      <c r="O28" s="103">
        <f t="shared" si="9"/>
        <v>4.671698965445741</v>
      </c>
      <c r="P28" s="104">
        <f t="shared" si="10"/>
        <v>6.2273747209391725</v>
      </c>
      <c r="Q28" s="104">
        <f t="shared" si="11"/>
        <v>9.343397930891483</v>
      </c>
      <c r="R28" s="105">
        <v>2</v>
      </c>
      <c r="S28" s="106">
        <f t="shared" si="12"/>
        <v>3.269671504965622</v>
      </c>
    </row>
    <row r="29" spans="1:19" s="55" customFormat="1" ht="18" customHeight="1">
      <c r="A29" s="12" t="s">
        <v>45</v>
      </c>
      <c r="B29" s="66">
        <v>5.741498754810959</v>
      </c>
      <c r="C29" s="66">
        <f t="shared" si="0"/>
        <v>0.294</v>
      </c>
      <c r="D29" s="66">
        <f t="shared" si="1"/>
        <v>0.539</v>
      </c>
      <c r="E29" s="66">
        <f t="shared" si="2"/>
        <v>0.735</v>
      </c>
      <c r="F29" s="66">
        <f t="shared" si="3"/>
        <v>0.882</v>
      </c>
      <c r="G29" s="67">
        <v>0.98</v>
      </c>
      <c r="H29" s="68"/>
      <c r="I29" s="69">
        <f t="shared" si="4"/>
        <v>1.6880006339144218</v>
      </c>
      <c r="J29" s="66">
        <f t="shared" si="5"/>
        <v>3.094667828843107</v>
      </c>
      <c r="K29" s="66">
        <f t="shared" si="6"/>
        <v>4.220001584786054</v>
      </c>
      <c r="L29" s="66">
        <f t="shared" si="7"/>
        <v>5.064001901743265</v>
      </c>
      <c r="M29" s="70">
        <f t="shared" si="8"/>
        <v>5.626668779714739</v>
      </c>
      <c r="O29" s="103">
        <f t="shared" si="9"/>
        <v>3.4417333797414</v>
      </c>
      <c r="P29" s="104">
        <f t="shared" si="10"/>
        <v>4.587830595195286</v>
      </c>
      <c r="Q29" s="104">
        <f t="shared" si="11"/>
        <v>6.8834667594828</v>
      </c>
      <c r="R29" s="105">
        <v>4</v>
      </c>
      <c r="S29" s="106">
        <f t="shared" si="12"/>
        <v>6.539343009931244</v>
      </c>
    </row>
    <row r="30" spans="1:19" s="55" customFormat="1" ht="18" customHeight="1">
      <c r="A30" s="12" t="s">
        <v>47</v>
      </c>
      <c r="B30" s="66">
        <v>3.9864236661384043</v>
      </c>
      <c r="C30" s="66">
        <f t="shared" si="0"/>
        <v>0.264</v>
      </c>
      <c r="D30" s="66">
        <f t="shared" si="1"/>
        <v>0.48400000000000004</v>
      </c>
      <c r="E30" s="66">
        <f t="shared" si="2"/>
        <v>0.66</v>
      </c>
      <c r="F30" s="66">
        <f t="shared" si="3"/>
        <v>0.792</v>
      </c>
      <c r="G30" s="67">
        <v>0.88</v>
      </c>
      <c r="H30" s="68"/>
      <c r="I30" s="69">
        <f t="shared" si="4"/>
        <v>1.0524158478605388</v>
      </c>
      <c r="J30" s="66">
        <f t="shared" si="5"/>
        <v>1.9294290544109878</v>
      </c>
      <c r="K30" s="66">
        <f t="shared" si="6"/>
        <v>2.631039619651347</v>
      </c>
      <c r="L30" s="66">
        <f t="shared" si="7"/>
        <v>3.1572475435816165</v>
      </c>
      <c r="M30" s="70">
        <f t="shared" si="8"/>
        <v>3.5080528262017956</v>
      </c>
      <c r="O30" s="103">
        <f t="shared" si="9"/>
        <v>2.1458136212608183</v>
      </c>
      <c r="P30" s="104">
        <f t="shared" si="10"/>
        <v>2.860369557140671</v>
      </c>
      <c r="Q30" s="104">
        <f t="shared" si="11"/>
        <v>4.291627242521637</v>
      </c>
      <c r="R30" s="105">
        <v>2</v>
      </c>
      <c r="S30" s="106">
        <f t="shared" si="12"/>
        <v>3.269671504965622</v>
      </c>
    </row>
    <row r="31" spans="1:19" s="55" customFormat="1" ht="18" customHeight="1">
      <c r="A31" s="12" t="s">
        <v>49</v>
      </c>
      <c r="B31" s="66">
        <v>2.055112821673836</v>
      </c>
      <c r="C31" s="66">
        <f t="shared" si="0"/>
        <v>0.20533333333333334</v>
      </c>
      <c r="D31" s="66">
        <f t="shared" si="1"/>
        <v>0.3764444444444445</v>
      </c>
      <c r="E31" s="66">
        <f t="shared" si="2"/>
        <v>0.5133333333333334</v>
      </c>
      <c r="F31" s="66">
        <f t="shared" si="3"/>
        <v>0.6160000000000001</v>
      </c>
      <c r="G31" s="67">
        <v>0.6844444444444445</v>
      </c>
      <c r="H31" s="68"/>
      <c r="I31" s="69">
        <f t="shared" si="4"/>
        <v>0.421983166050361</v>
      </c>
      <c r="J31" s="66">
        <f t="shared" si="5"/>
        <v>0.7736358044256619</v>
      </c>
      <c r="K31" s="66">
        <f t="shared" si="6"/>
        <v>1.0549579151259025</v>
      </c>
      <c r="L31" s="66">
        <f t="shared" si="7"/>
        <v>1.265949498151083</v>
      </c>
      <c r="M31" s="70">
        <f t="shared" si="8"/>
        <v>1.4066105535012035</v>
      </c>
      <c r="O31" s="103">
        <f t="shared" si="9"/>
        <v>0.8603986983799419</v>
      </c>
      <c r="P31" s="104">
        <f t="shared" si="10"/>
        <v>1.1469114649404626</v>
      </c>
      <c r="Q31" s="104">
        <f t="shared" si="11"/>
        <v>1.7207973967598837</v>
      </c>
      <c r="R31" s="105">
        <v>1</v>
      </c>
      <c r="S31" s="106">
        <f t="shared" si="12"/>
        <v>1.634835752482811</v>
      </c>
    </row>
    <row r="32" spans="1:19" s="55" customFormat="1" ht="18" customHeight="1" thickBot="1">
      <c r="A32" s="60" t="s">
        <v>51</v>
      </c>
      <c r="B32" s="71">
        <v>1.1</v>
      </c>
      <c r="C32" s="71">
        <f t="shared" si="0"/>
        <v>0.12</v>
      </c>
      <c r="D32" s="71">
        <f t="shared" si="1"/>
        <v>0.22000000000000003</v>
      </c>
      <c r="E32" s="71">
        <f t="shared" si="2"/>
        <v>0.30000000000000004</v>
      </c>
      <c r="F32" s="71">
        <f t="shared" si="3"/>
        <v>0.36000000000000004</v>
      </c>
      <c r="G32" s="72">
        <v>0.4</v>
      </c>
      <c r="H32" s="73"/>
      <c r="I32" s="74">
        <f t="shared" si="4"/>
        <v>0.132</v>
      </c>
      <c r="J32" s="71">
        <f t="shared" si="5"/>
        <v>0.24200000000000005</v>
      </c>
      <c r="K32" s="71">
        <f t="shared" si="6"/>
        <v>0.33000000000000007</v>
      </c>
      <c r="L32" s="71">
        <f t="shared" si="7"/>
        <v>0.3960000000000001</v>
      </c>
      <c r="M32" s="62">
        <f t="shared" si="8"/>
        <v>0.44000000000000006</v>
      </c>
      <c r="O32" s="103">
        <f t="shared" si="9"/>
        <v>0.2691401869158879</v>
      </c>
      <c r="P32" s="104">
        <f t="shared" si="10"/>
        <v>0.3587638691588786</v>
      </c>
      <c r="Q32" s="104">
        <f t="shared" si="11"/>
        <v>0.5382803738317758</v>
      </c>
      <c r="R32" s="105"/>
      <c r="S32" s="107"/>
    </row>
    <row r="33" spans="1:19" s="55" customFormat="1" ht="18" customHeight="1" thickBot="1">
      <c r="A33" s="75" t="s">
        <v>53</v>
      </c>
      <c r="B33" s="76">
        <f>SUM(B21:B32)</f>
        <v>57.89743415591276</v>
      </c>
      <c r="C33" s="77"/>
      <c r="D33" s="77"/>
      <c r="E33" s="77"/>
      <c r="F33" s="77"/>
      <c r="G33" s="78"/>
      <c r="H33" s="79"/>
      <c r="I33" s="80">
        <f>SUM(I21:I32)</f>
        <v>15.686150807600567</v>
      </c>
      <c r="J33" s="80">
        <f>SUM(J21:J32)</f>
        <v>28.757943147267717</v>
      </c>
      <c r="K33" s="80">
        <f>SUM(K21:K32)</f>
        <v>39.21537701900142</v>
      </c>
      <c r="L33" s="80">
        <f>SUM(L21:L32)</f>
        <v>47.058452422801714</v>
      </c>
      <c r="M33" s="80">
        <f>SUM(M21:M32)</f>
        <v>52.28716935866857</v>
      </c>
      <c r="N33" s="35"/>
      <c r="O33" s="108">
        <f>SUM(O21:O32)</f>
        <v>31.983133032942604</v>
      </c>
      <c r="P33" s="109">
        <f>SUM(P21:P32)</f>
        <v>42.63351633291249</v>
      </c>
      <c r="Q33" s="110">
        <f>SUM(Q21:Q32)</f>
        <v>63.96626606588521</v>
      </c>
      <c r="R33" s="108">
        <f>SUM(R21:R32)</f>
        <v>31</v>
      </c>
      <c r="S33" s="111">
        <f>SUM(S21:S32)</f>
        <v>50.67990832696714</v>
      </c>
    </row>
    <row r="34" ht="12.75">
      <c r="P34" s="37" t="s">
        <v>87</v>
      </c>
    </row>
    <row r="38" ht="12.75">
      <c r="C38" s="81"/>
    </row>
    <row r="39" ht="12.75">
      <c r="C39" s="81"/>
    </row>
    <row r="40" ht="12.75">
      <c r="C40" s="81"/>
    </row>
  </sheetData>
  <mergeCells count="4">
    <mergeCell ref="C1:E1"/>
    <mergeCell ref="I19:M19"/>
    <mergeCell ref="O19:S19"/>
    <mergeCell ref="R9:S11"/>
  </mergeCells>
  <printOptions/>
  <pageMargins left="0.77" right="0.52" top="1.41" bottom="1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6"/>
  <sheetViews>
    <sheetView workbookViewId="0" topLeftCell="A1">
      <selection activeCell="A16" sqref="A16:P16"/>
    </sheetView>
  </sheetViews>
  <sheetFormatPr defaultColWidth="9.140625" defaultRowHeight="12.75"/>
  <cols>
    <col min="1" max="16" width="7.140625" style="119" customWidth="1"/>
    <col min="17" max="16384" width="9.140625" style="119" customWidth="1"/>
  </cols>
  <sheetData>
    <row r="2" s="113" customFormat="1" ht="15">
      <c r="A2" s="112" t="s">
        <v>89</v>
      </c>
    </row>
    <row r="3" spans="1:16" s="114" customFormat="1" ht="31.5" customHeight="1">
      <c r="A3" s="140" t="s">
        <v>90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9" s="116" customFormat="1" ht="31.5" customHeight="1">
      <c r="A4" s="140" t="s">
        <v>102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15"/>
      <c r="R4" s="115"/>
      <c r="S4" s="115"/>
    </row>
    <row r="5" spans="1:19" s="116" customFormat="1" ht="31.5" customHeight="1">
      <c r="A5" s="140" t="s">
        <v>91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15"/>
      <c r="R5" s="115"/>
      <c r="S5" s="115"/>
    </row>
    <row r="6" spans="1:19" s="116" customFormat="1" ht="31.5" customHeight="1">
      <c r="A6" s="140" t="s">
        <v>92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15"/>
      <c r="R6" s="115"/>
      <c r="S6" s="115"/>
    </row>
    <row r="7" spans="1:19" s="116" customFormat="1" ht="31.5" customHeight="1">
      <c r="A7" s="140" t="s">
        <v>93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15"/>
      <c r="R7" s="115"/>
      <c r="S7" s="115"/>
    </row>
    <row r="8" spans="1:19" s="116" customFormat="1" ht="31.5" customHeight="1">
      <c r="A8" s="140" t="s">
        <v>94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15"/>
      <c r="R8" s="115"/>
      <c r="S8" s="115"/>
    </row>
    <row r="9" spans="1:19" s="116" customFormat="1" ht="31.5" customHeight="1">
      <c r="A9" s="140" t="s">
        <v>95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15"/>
      <c r="R9" s="115"/>
      <c r="S9" s="115"/>
    </row>
    <row r="10" spans="1:19" s="116" customFormat="1" ht="31.5" customHeight="1">
      <c r="A10" s="140" t="s">
        <v>96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15"/>
      <c r="R10" s="115"/>
      <c r="S10" s="115"/>
    </row>
    <row r="11" spans="1:19" s="116" customFormat="1" ht="31.5" customHeight="1">
      <c r="A11" s="140" t="s">
        <v>97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15"/>
      <c r="R11" s="115"/>
      <c r="S11" s="115"/>
    </row>
    <row r="12" spans="1:19" s="116" customFormat="1" ht="31.5" customHeight="1">
      <c r="A12" s="140" t="s">
        <v>98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15"/>
      <c r="R12" s="115"/>
      <c r="S12" s="115"/>
    </row>
    <row r="13" spans="1:19" s="118" customFormat="1" ht="31.5" customHeight="1">
      <c r="A13" s="140" t="s">
        <v>99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17"/>
      <c r="R13" s="117"/>
      <c r="S13" s="117"/>
    </row>
    <row r="14" spans="1:19" s="118" customFormat="1" ht="31.5" customHeight="1">
      <c r="A14" s="140" t="s">
        <v>100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17"/>
      <c r="R14" s="117"/>
      <c r="S14" s="117"/>
    </row>
    <row r="15" spans="1:19" s="118" customFormat="1" ht="31.5" customHeight="1">
      <c r="A15" s="140" t="s">
        <v>101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17"/>
      <c r="R15" s="117"/>
      <c r="S15" s="117"/>
    </row>
    <row r="16" spans="1:19" s="118" customFormat="1" ht="87" customHeight="1">
      <c r="A16" s="141" t="s">
        <v>103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17"/>
      <c r="R16" s="117"/>
      <c r="S16" s="117"/>
    </row>
  </sheetData>
  <mergeCells count="14">
    <mergeCell ref="A3:P3"/>
    <mergeCell ref="A4:P4"/>
    <mergeCell ref="A5:P5"/>
    <mergeCell ref="A6:P6"/>
    <mergeCell ref="A7:P7"/>
    <mergeCell ref="A8:P8"/>
    <mergeCell ref="A9:P9"/>
    <mergeCell ref="A10:P10"/>
    <mergeCell ref="A15:P15"/>
    <mergeCell ref="A16:P16"/>
    <mergeCell ref="A11:P11"/>
    <mergeCell ref="A12:P12"/>
    <mergeCell ref="A13:P13"/>
    <mergeCell ref="A14:P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sandenb</dc:creator>
  <cp:keywords/>
  <dc:description/>
  <cp:lastModifiedBy>sandenb</cp:lastModifiedBy>
  <dcterms:created xsi:type="dcterms:W3CDTF">2010-03-23T18:09:02Z</dcterms:created>
  <dcterms:modified xsi:type="dcterms:W3CDTF">2010-03-23T22:04:22Z</dcterms:modified>
  <cp:category/>
  <cp:version/>
  <cp:contentType/>
  <cp:contentStatus/>
</cp:coreProperties>
</file>